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 - MIPG\PAAC 2025\"/>
    </mc:Choice>
  </mc:AlternateContent>
  <xr:revisionPtr revIDLastSave="0" documentId="13_ncr:1_{4474E509-05CB-4DA1-9ED5-7D1AEDBE08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guimiento PACC" sheetId="6" r:id="rId1"/>
    <sheet name="Informe " sheetId="7" r:id="rId2"/>
  </sheets>
  <definedNames>
    <definedName name="_xlnm._FilterDatabase" localSheetId="0" hidden="1">'Seguimiento PACC'!$A$5:$AD$71</definedName>
    <definedName name="_xlnm.Print_Area" localSheetId="0">'Seguimiento PACC'!$A$1:$V$71</definedName>
    <definedName name="_xlnm.Print_Titles" localSheetId="0">'Seguimiento PACC'!$5:$7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6" l="1"/>
  <c r="C80" i="7"/>
  <c r="R65" i="6"/>
  <c r="K9" i="7"/>
  <c r="G9" i="7"/>
  <c r="S71" i="6"/>
  <c r="O71" i="6"/>
  <c r="K71" i="6"/>
  <c r="J8" i="6" l="1"/>
  <c r="C9" i="7"/>
  <c r="N65" i="6" l="1"/>
  <c r="J65" i="6"/>
  <c r="R55" i="6"/>
  <c r="N55" i="6"/>
  <c r="J55" i="6"/>
  <c r="U65" i="6" l="1"/>
  <c r="R66" i="6"/>
  <c r="N66" i="6"/>
  <c r="J66" i="6"/>
  <c r="J67" i="6"/>
  <c r="J68" i="6"/>
  <c r="U66" i="6" l="1"/>
  <c r="R68" i="6"/>
  <c r="R67" i="6"/>
  <c r="R63" i="6"/>
  <c r="R62" i="6"/>
  <c r="R59" i="6"/>
  <c r="N68" i="6"/>
  <c r="N67" i="6"/>
  <c r="U67" i="6" s="1"/>
  <c r="N63" i="6"/>
  <c r="N62" i="6"/>
  <c r="N59" i="6"/>
  <c r="S59" i="6" l="1"/>
  <c r="L7" i="7" s="1"/>
  <c r="O59" i="6"/>
  <c r="H7" i="7" s="1"/>
  <c r="R20" i="6"/>
  <c r="R19" i="6"/>
  <c r="R18" i="6"/>
  <c r="R17" i="6"/>
  <c r="R16" i="6"/>
  <c r="R15" i="6"/>
  <c r="R13" i="6"/>
  <c r="R11" i="6"/>
  <c r="R10" i="6"/>
  <c r="R9" i="6"/>
  <c r="R8" i="6"/>
  <c r="N20" i="6"/>
  <c r="N19" i="6"/>
  <c r="N18" i="6"/>
  <c r="N17" i="6"/>
  <c r="N16" i="6"/>
  <c r="N15" i="6"/>
  <c r="N13" i="6"/>
  <c r="N11" i="6"/>
  <c r="N10" i="6"/>
  <c r="N9" i="6"/>
  <c r="N8" i="6"/>
  <c r="D78" i="6"/>
  <c r="D77" i="6"/>
  <c r="D76" i="6"/>
  <c r="D75" i="6"/>
  <c r="D79" i="6" s="1"/>
  <c r="V71" i="6"/>
  <c r="R71" i="6"/>
  <c r="N71" i="6"/>
  <c r="J71" i="6"/>
  <c r="R69" i="6"/>
  <c r="N69" i="6"/>
  <c r="J69" i="6"/>
  <c r="J63" i="6"/>
  <c r="U63" i="6" s="1"/>
  <c r="J62" i="6"/>
  <c r="U62" i="6" s="1"/>
  <c r="J59" i="6"/>
  <c r="R57" i="6"/>
  <c r="N57" i="6"/>
  <c r="J57" i="6"/>
  <c r="R56" i="6"/>
  <c r="N56" i="6"/>
  <c r="J56" i="6"/>
  <c r="R53" i="6"/>
  <c r="N53" i="6"/>
  <c r="J53" i="6"/>
  <c r="R52" i="6"/>
  <c r="N52" i="6"/>
  <c r="J52" i="6"/>
  <c r="R51" i="6"/>
  <c r="N51" i="6"/>
  <c r="J51" i="6"/>
  <c r="R50" i="6"/>
  <c r="N50" i="6"/>
  <c r="J50" i="6"/>
  <c r="R49" i="6"/>
  <c r="N49" i="6"/>
  <c r="J49" i="6"/>
  <c r="R48" i="6"/>
  <c r="N48" i="6"/>
  <c r="J48" i="6"/>
  <c r="R47" i="6"/>
  <c r="N47" i="6"/>
  <c r="J47" i="6"/>
  <c r="R45" i="6"/>
  <c r="N45" i="6"/>
  <c r="J45" i="6"/>
  <c r="R44" i="6"/>
  <c r="N44" i="6"/>
  <c r="J44" i="6"/>
  <c r="R42" i="6"/>
  <c r="N42" i="6"/>
  <c r="J42" i="6"/>
  <c r="R41" i="6"/>
  <c r="N41" i="6"/>
  <c r="J41" i="6"/>
  <c r="R38" i="6"/>
  <c r="N38" i="6"/>
  <c r="J38" i="6"/>
  <c r="K38" i="6" s="1"/>
  <c r="D5" i="7" s="1"/>
  <c r="R36" i="6"/>
  <c r="N36" i="6"/>
  <c r="J36" i="6"/>
  <c r="R35" i="6"/>
  <c r="N35" i="6"/>
  <c r="J35" i="6"/>
  <c r="R34" i="6"/>
  <c r="N34" i="6"/>
  <c r="J34" i="6"/>
  <c r="R30" i="6"/>
  <c r="N30" i="6"/>
  <c r="J30" i="6"/>
  <c r="R28" i="6"/>
  <c r="N28" i="6"/>
  <c r="J28" i="6"/>
  <c r="R26" i="6"/>
  <c r="N26" i="6"/>
  <c r="J26" i="6"/>
  <c r="R22" i="6"/>
  <c r="N22" i="6"/>
  <c r="J22" i="6"/>
  <c r="J20" i="6"/>
  <c r="J19" i="6"/>
  <c r="J18" i="6"/>
  <c r="J17" i="6"/>
  <c r="J16" i="6"/>
  <c r="J15" i="6"/>
  <c r="J13" i="6"/>
  <c r="J11" i="6"/>
  <c r="J10" i="6"/>
  <c r="J9" i="6"/>
  <c r="S69" i="6" l="1"/>
  <c r="L8" i="7" s="1"/>
  <c r="U8" i="6"/>
  <c r="S38" i="6"/>
  <c r="L5" i="7" s="1"/>
  <c r="K48" i="6"/>
  <c r="D4" i="7" s="1"/>
  <c r="O48" i="6"/>
  <c r="H4" i="7" s="1"/>
  <c r="O69" i="6"/>
  <c r="H8" i="7" s="1"/>
  <c r="K69" i="6"/>
  <c r="D8" i="7" s="1"/>
  <c r="K59" i="6"/>
  <c r="D7" i="7" s="1"/>
  <c r="S22" i="6"/>
  <c r="K22" i="6"/>
  <c r="O8" i="6"/>
  <c r="H3" i="7" s="1"/>
  <c r="K8" i="6"/>
  <c r="D3" i="7" s="1"/>
  <c r="S48" i="6"/>
  <c r="O38" i="6"/>
  <c r="H5" i="7" s="1"/>
  <c r="O22" i="6"/>
  <c r="S8" i="6"/>
  <c r="L3" i="7" s="1"/>
  <c r="U55" i="6"/>
  <c r="U59" i="6"/>
  <c r="U69" i="6"/>
  <c r="U68" i="6"/>
  <c r="U22" i="6"/>
  <c r="U34" i="6"/>
  <c r="U45" i="6"/>
  <c r="U50" i="6"/>
  <c r="U56" i="6"/>
  <c r="U44" i="6"/>
  <c r="U49" i="6"/>
  <c r="U71" i="6"/>
  <c r="U9" i="6"/>
  <c r="U15" i="6"/>
  <c r="U19" i="6"/>
  <c r="U13" i="6"/>
  <c r="U18" i="6"/>
  <c r="U38" i="6"/>
  <c r="U30" i="6"/>
  <c r="U53" i="6"/>
  <c r="U28" i="6"/>
  <c r="U42" i="6"/>
  <c r="U48" i="6"/>
  <c r="U52" i="6"/>
  <c r="U11" i="6"/>
  <c r="U17" i="6"/>
  <c r="U26" i="6"/>
  <c r="U35" i="6"/>
  <c r="U36" i="6"/>
  <c r="U41" i="6"/>
  <c r="U47" i="6"/>
  <c r="U51" i="6"/>
  <c r="U57" i="6"/>
  <c r="U10" i="6"/>
  <c r="U16" i="6"/>
  <c r="U20" i="6"/>
  <c r="D6" i="7" l="1"/>
  <c r="V8" i="6"/>
  <c r="H6" i="7"/>
  <c r="H9" i="7" s="1"/>
  <c r="D9" i="7"/>
  <c r="L4" i="7"/>
  <c r="L6" i="7"/>
  <c r="V69" i="6"/>
  <c r="D79" i="7" s="1"/>
  <c r="V48" i="6"/>
  <c r="D77" i="7" s="1"/>
  <c r="V59" i="6"/>
  <c r="D78" i="7" s="1"/>
  <c r="V38" i="6"/>
  <c r="D76" i="7" s="1"/>
  <c r="V22" i="6"/>
  <c r="L9" i="7" l="1"/>
  <c r="D75" i="7"/>
  <c r="I4" i="7"/>
  <c r="M4" i="7"/>
  <c r="E4" i="7"/>
  <c r="E3" i="7"/>
  <c r="I3" i="7"/>
  <c r="D74" i="7"/>
  <c r="M3" i="7"/>
  <c r="I8" i="7"/>
  <c r="M8" i="7"/>
  <c r="E8" i="7"/>
  <c r="I7" i="7"/>
  <c r="M7" i="7"/>
  <c r="E7" i="7"/>
  <c r="E6" i="7"/>
  <c r="I6" i="7"/>
  <c r="M6" i="7"/>
  <c r="E5" i="7"/>
  <c r="M5" i="7"/>
  <c r="I5" i="7"/>
  <c r="D80" i="7" l="1"/>
  <c r="I9" i="7"/>
  <c r="E9" i="7"/>
  <c r="M9" i="7"/>
</calcChain>
</file>

<file path=xl/sharedStrings.xml><?xml version="1.0" encoding="utf-8"?>
<sst xmlns="http://schemas.openxmlformats.org/spreadsheetml/2006/main" count="247" uniqueCount="169">
  <si>
    <t xml:space="preserve"> 2 - Racionalización de Trámites</t>
  </si>
  <si>
    <t xml:space="preserve"> 4 - Mecanismos para mejorar la Atención al Ciudadano</t>
  </si>
  <si>
    <t xml:space="preserve"> 5 - Mecanismos para la Transparencia y Acceso a la Información</t>
  </si>
  <si>
    <t>Subcomponente</t>
  </si>
  <si>
    <t>Actividades</t>
  </si>
  <si>
    <t>Meta o producto</t>
  </si>
  <si>
    <t>2.Construcción del Mapa de Riesgos de Corrupción</t>
  </si>
  <si>
    <t xml:space="preserve">3. Consulta y divulgación </t>
  </si>
  <si>
    <t>4. Monitoreo o revisión</t>
  </si>
  <si>
    <t>5. Seguimiento</t>
  </si>
  <si>
    <t>1. Información de calidad y en lenguaje comprensible</t>
  </si>
  <si>
    <t>2. Diálogo de doble vía con la ciudadanía y sus organizaciones</t>
  </si>
  <si>
    <t>Realizar Chat ciudadano temático que propicien el diálogo con la ciudadanía.</t>
  </si>
  <si>
    <t>3. Incentivos para motivar la cultura de la rendición y petición de cuentas</t>
  </si>
  <si>
    <t>Capacitar un equipo interdisciplinario en temas de Rendición de cuentas</t>
  </si>
  <si>
    <t>4. Evaluación y retroalimentación a la gestión institucional</t>
  </si>
  <si>
    <t>Evaluar la estrategia de rendición de cuentas (incluyendo cada espacio de diálogo)</t>
  </si>
  <si>
    <t>2. Fortalecimiento de los canales de atención</t>
  </si>
  <si>
    <t>3. Talento humano</t>
  </si>
  <si>
    <t xml:space="preserve"> 4.  Normativo y procedimental</t>
  </si>
  <si>
    <t>5.Relacionamiento con el ciudadano</t>
  </si>
  <si>
    <t>2. Lineamientos de Transparencia Pasiva</t>
  </si>
  <si>
    <t>3. Elaboración los Instrumentos de Gestión de la Información</t>
  </si>
  <si>
    <t>4. Criterio Diferencial de Accesibilidad</t>
  </si>
  <si>
    <t>5. Monitoreo del Acceso a la Información Pública</t>
  </si>
  <si>
    <t>6- Iniciativas adicionales</t>
  </si>
  <si>
    <t>#</t>
  </si>
  <si>
    <t>Actividades que vences en el 1° trimestre</t>
  </si>
  <si>
    <t>Actividades que vences en el 2° trimestre</t>
  </si>
  <si>
    <t>Actividades que vences en el 3° trimestre</t>
  </si>
  <si>
    <t>Actividades que vences en el 4° trimestre</t>
  </si>
  <si>
    <t>Sin subcomponente</t>
  </si>
  <si>
    <t>% Avance</t>
  </si>
  <si>
    <t xml:space="preserve"> </t>
  </si>
  <si>
    <t xml:space="preserve">1. Política de Administración de Riesgos </t>
  </si>
  <si>
    <t>Actualizar matriz de riesgos de corrupción.</t>
  </si>
  <si>
    <t>Realizar actividad de participación ciudadana para consideraciones de los interesados.</t>
  </si>
  <si>
    <t>Responder consideraciones de los interesados</t>
  </si>
  <si>
    <t>Realizar monitoreo a la gestión de riesgos de corrupción de los procesos y aplicación de controles.</t>
  </si>
  <si>
    <t>Realizar seguimiento a la gestión de riesgos de corrupción de los procesos y evaluar la efectividad de los controles.</t>
  </si>
  <si>
    <t>Impulsar procesos disciplinarios por riesgos de corrupción  materializados.</t>
  </si>
  <si>
    <t xml:space="preserve">Responsable </t>
  </si>
  <si>
    <t>Fecha inicio</t>
  </si>
  <si>
    <t>Fecha finalización</t>
  </si>
  <si>
    <t>CORTE  1°  - ABRIL 30</t>
  </si>
  <si>
    <t>Inventario de Trámites actualizado</t>
  </si>
  <si>
    <t>Diligenciar datos de operación de los trámites y otros procedimientos en el SUIT.</t>
  </si>
  <si>
    <t>Priorizar, definir y consolidar acciones para racionalización de los trámites.</t>
  </si>
  <si>
    <t>Ajustar información en los diferentes canales de atención al ciudadano.</t>
  </si>
  <si>
    <t>Implementar acciones de racionalización que incorporen el uso de tecnologías de la información y las comunicaciones.</t>
  </si>
  <si>
    <t>100% Trámites estandarizados registrados en SUIT  con tarifas actualizadas.</t>
  </si>
  <si>
    <t>100% datos de operación registrados en SUIT</t>
  </si>
  <si>
    <t>Componente</t>
  </si>
  <si>
    <r>
      <t>1</t>
    </r>
    <r>
      <rPr>
        <b/>
        <sz val="11"/>
        <rFont val="Calibri"/>
        <family val="2"/>
        <scheme val="minor"/>
      </rPr>
      <t xml:space="preserve">. Estructura administrativa y Direccionamiento estratégico </t>
    </r>
  </si>
  <si>
    <t>INSPECCIÓN DE TRÁNSITO Y TRANSPORTE DE BARRANCABERMEJA</t>
  </si>
  <si>
    <t>Comité de gestión y desempeño</t>
  </si>
  <si>
    <t>Realizar capacitación en Servicio al cliente y/o atención al usuario</t>
  </si>
  <si>
    <t>Adoptar protocolo de atención al ciudadano de la ITTB</t>
  </si>
  <si>
    <t>Gestionar la implementación de servicios en línea.</t>
  </si>
  <si>
    <t xml:space="preserve">Diseño de encuestas de satisfacción del usuario en los diferentes procesos que se adelantan en la entidad, así como de la atención recibida, para evaluar y medir con respecto a la percepción que los ciudadanos tienen de los servicios ofrecidos y prestados por la entidad. </t>
  </si>
  <si>
    <t>Mantener actualizada la página Web de la ITTB cumpliendo el esquema de publicación de la entidad. (ley 1712)</t>
  </si>
  <si>
    <t>Realizar la publicación de procesos contractuales.</t>
  </si>
  <si>
    <t>Publicar seguimiento a PQRS en link de transparencia.</t>
  </si>
  <si>
    <t>Divulgar y visibilizar  información de la gestión institucional en página web, redes sociales y boletines de prensa.</t>
  </si>
  <si>
    <t xml:space="preserve">Chat ciudadano temático realizados </t>
  </si>
  <si>
    <t>Capacitación de gestión de riesgos realizada.</t>
  </si>
  <si>
    <t>Consolidar la  matriz y mapa de riesgos de corrupción construida mediante proceso participativo (actores internos y externos de la entidad).</t>
  </si>
  <si>
    <t>Identificación de riesgos de corrupción de los todos los procesos.</t>
  </si>
  <si>
    <t>Informe de respuestas a los interesados.</t>
  </si>
  <si>
    <t>100% de los riesgos identificados.</t>
  </si>
  <si>
    <t>Política Institucional de administración del riesgo  socializada.</t>
  </si>
  <si>
    <t>Matriz de riesgos de Corrupción actualizada.</t>
  </si>
  <si>
    <t>Autodiagnóstico elaborado y seguimiento realizado al plan de acción.</t>
  </si>
  <si>
    <t>Enlace  de información de trámites registrados en SUIT activo en página Web de la entidad.</t>
  </si>
  <si>
    <t>Socialización realizada.</t>
  </si>
  <si>
    <t>Capacitación realizada.</t>
  </si>
  <si>
    <t>Informe de evaluación e Informe de Seguimiento.</t>
  </si>
  <si>
    <t>Acto administrativo de adopción.</t>
  </si>
  <si>
    <t>1. Lineamientos de Transparencia Activa.</t>
  </si>
  <si>
    <t xml:space="preserve">Implementación call center cobro coactivo. </t>
  </si>
  <si>
    <t>Documento racionalización de trámites SUIT.</t>
  </si>
  <si>
    <t>Comité Coordinador de Control Interno</t>
  </si>
  <si>
    <t>Jefe Oficina Disciplinaria</t>
  </si>
  <si>
    <t>Líderes de procesos</t>
  </si>
  <si>
    <t>Realizar capacitación en gestión integral de riesgos.</t>
  </si>
  <si>
    <t>Socializar la política  institucional de administración del riesgo.</t>
  </si>
  <si>
    <t>Prof. Esp.  División de Planeación</t>
  </si>
  <si>
    <t>Matriz y mapa de riesgos de corrupción consolidada y aprobada por el Comité de Gestión y Desempeño.</t>
  </si>
  <si>
    <t>Comité de Gestión y Desempeño</t>
  </si>
  <si>
    <t>100% procesos disciplinarios en trámite.</t>
  </si>
  <si>
    <t xml:space="preserve">Líderes de procesos misionales (tramites, seguridad vial, contravenciones) 
</t>
  </si>
  <si>
    <t>Prof. Esp.  División Administrativa</t>
  </si>
  <si>
    <t>Prof. Esp.  División de Sistemas</t>
  </si>
  <si>
    <t>Director</t>
  </si>
  <si>
    <t>Call center implementado</t>
  </si>
  <si>
    <t>Prof. Esp.  División Jurídica</t>
  </si>
  <si>
    <t>Prof. Univ. de cobro coactivo</t>
  </si>
  <si>
    <t>Jefe Oficina de Control Interno Adtivo</t>
  </si>
  <si>
    <t>Informe de seguimiento a la publicación en plataformas Secop y SIA OBSERVA .</t>
  </si>
  <si>
    <t>Prof. Univ. Matriculas</t>
  </si>
  <si>
    <t>Realizar capacitación y socialización para interiorización del Código de integridad.</t>
  </si>
  <si>
    <t>Matriz de riesgos de corrupción  publicada para consideración y participación de las partes interesadas.</t>
  </si>
  <si>
    <t>Matriz  de riesgos de corrupción  publicada para divulgación a las partes interesadas.</t>
  </si>
  <si>
    <t>Jornadas de socialización  realizadas o en las que se participó.</t>
  </si>
  <si>
    <t>Servicios en línea implementado.</t>
  </si>
  <si>
    <t>Realizar  autodiagnóstico de rendición de cuentas  y  Plan de acción.</t>
  </si>
  <si>
    <t>Realizar  autodiagnóstico de transparencia  y  Plan de acción.</t>
  </si>
  <si>
    <t>Seguimiento realizado al plan de acción.</t>
  </si>
  <si>
    <t>Socializar estrategia de rendición de cuentas.</t>
  </si>
  <si>
    <t>Informe y medición del avance de la publicación.</t>
  </si>
  <si>
    <t>Acciones implementadas.</t>
  </si>
  <si>
    <t>Información divulgada  mensualmente.</t>
  </si>
  <si>
    <t>Encuesta aplicada e informe de resultados por semestre.</t>
  </si>
  <si>
    <t>Realizar y/o asistir a jornadas específicas de los servicios de la entidad, en las diferentes zonas y comunas, para informar a la comunidad sobre los proyectos que se realizarán en la zona y los diferentes servicios a los cuales tiene acceso.</t>
  </si>
  <si>
    <t>Socialización  y actividades para interiorización del Código de integridad por semestre.</t>
  </si>
  <si>
    <t>Actividades de seguimiento por semestre.</t>
  </si>
  <si>
    <t>Elaborar informe semestrales sobre la información más consultada (indicando  si la misma se encuentra disponible en la página web)</t>
  </si>
  <si>
    <t>Seguimiento al autodiagnóstico de tramites  y a las actividades establecidas  en el  Plan de acción.</t>
  </si>
  <si>
    <t>Seguimiento al autodiagnóstico de servicios al ciudadano y a las actividades establecidas  en el  Plan de acción.</t>
  </si>
  <si>
    <t>Publicar matriz de riesgos aprobada.</t>
  </si>
  <si>
    <t>1 - Gestión del Riesgo de Corrupción</t>
  </si>
  <si>
    <t>Diseñar e implementar mecanismos que permitan el seguimiento y optimización de las estrategias de Servicio al Ciudadano</t>
  </si>
  <si>
    <t xml:space="preserve">Mecanismos diseñados e implementados </t>
  </si>
  <si>
    <t>Realizar seguimiento a la atención de PQRSD.</t>
  </si>
  <si>
    <t>Cantidad ejecutada</t>
  </si>
  <si>
    <t>Cantidad programada</t>
  </si>
  <si>
    <t>CORTE  2°  - AGOSTO 31</t>
  </si>
  <si>
    <t xml:space="preserve">% Total Avance acumulado </t>
  </si>
  <si>
    <t>CORTE  3°  -  DICIEMBRE 31</t>
  </si>
  <si>
    <t>OBSERVACIONES</t>
  </si>
  <si>
    <t xml:space="preserve">% Total Avance por componente </t>
  </si>
  <si>
    <t>TOTAL VIGENCIA</t>
  </si>
  <si>
    <t>Versión: 001</t>
  </si>
  <si>
    <t>Pagína 1  de 1</t>
  </si>
  <si>
    <t>Informes semestrales  sobre información más consultada.</t>
  </si>
  <si>
    <t>Seguimiento al cumplimiento de la acciones establecidas en el  Código de integridad.</t>
  </si>
  <si>
    <t>Realizar monitoreo a la atención de PQRSD.</t>
  </si>
  <si>
    <t>Informes  semestrales de seguimiento al sistema de PQRSD.</t>
  </si>
  <si>
    <t>Informes mensuales de monitoreo al sistema de PQRSD.</t>
  </si>
  <si>
    <t>Publicar Informes mensuales de monitoreo al sistema de PQRSD.</t>
  </si>
  <si>
    <t>Publicar Informes  semestrales de seguimiento al sistema de PQRSD.</t>
  </si>
  <si>
    <t xml:space="preserve">Nro. </t>
  </si>
  <si>
    <t xml:space="preserve">Componente </t>
  </si>
  <si>
    <t>Gestión del Riesgo de Corrupción</t>
  </si>
  <si>
    <t>Racionalización de Trámites</t>
  </si>
  <si>
    <t>Rendición de cuentas</t>
  </si>
  <si>
    <t>Iniciativas adicionales</t>
  </si>
  <si>
    <t>TOTAL</t>
  </si>
  <si>
    <t>% Programado</t>
  </si>
  <si>
    <t xml:space="preserve"> 3 - Rendición de Cuentas </t>
  </si>
  <si>
    <t>Mecanismos para mejorar la Atención al Ciudadano</t>
  </si>
  <si>
    <t>Mecanismos para la Transparencia y Acceso a la Información</t>
  </si>
  <si>
    <t>% Ejecutado</t>
  </si>
  <si>
    <t>Total avance</t>
  </si>
  <si>
    <t>CORTE  1  - ABRIL 30</t>
  </si>
  <si>
    <t>CORTE  2  - AGOSTO 31</t>
  </si>
  <si>
    <t>CORTE  3  - DICIEMBRE 31</t>
  </si>
  <si>
    <t>% Acumulado</t>
  </si>
  <si>
    <t>TOTAL AÑO</t>
  </si>
  <si>
    <t>Monitoreo  a la matriz de riesgos de corrupción (Enero, Mayo, Septiembre)</t>
  </si>
  <si>
    <t>Seguimiento a la matriz de riesgos de corrupción (Enero, Mayo, Septiembre)</t>
  </si>
  <si>
    <t>Realizar capactiacion de lenguaje de señas básico para la atención inclusiva a personas en condición de discapacidad auditiva.</t>
  </si>
  <si>
    <t>Capacitación realizada</t>
  </si>
  <si>
    <t>Fecha:  Enero de 2025</t>
  </si>
  <si>
    <t>Vigencia
 2025</t>
  </si>
  <si>
    <t>Formato de Seguimiento Plan Anticorrupción y de Atención al Ciudadano - Vigencia 2025</t>
  </si>
  <si>
    <t>Código: PCM-FR34</t>
  </si>
  <si>
    <t>Transición al Programa de transparencia y etica pública</t>
  </si>
  <si>
    <t>Adopción del Programa de transparencia y etica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</si>
</sst>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hadow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8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23">
    <xf numFmtId="0" fontId="0" fillId="0" borderId="0" xfId="0"/>
    <xf numFmtId="0" fontId="0" fillId="0" borderId="0" xfId="0" applyAlignment="1">
      <alignment horizontal="center" vertical="center"/>
    </xf>
    <xf numFmtId="0" fontId="4" fillId="5" borderId="31" xfId="0" applyFont="1" applyFill="1" applyBorder="1" applyAlignment="1">
      <alignment horizontal="center" vertical="center" wrapText="1" readingOrder="1"/>
    </xf>
    <xf numFmtId="0" fontId="5" fillId="6" borderId="28" xfId="0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center" vertical="center" wrapText="1" readingOrder="1"/>
    </xf>
    <xf numFmtId="0" fontId="5" fillId="7" borderId="31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 applyProtection="1">
      <alignment horizontal="justify" vertical="center" wrapText="1" readingOrder="1"/>
      <protection locked="0"/>
    </xf>
    <xf numFmtId="0" fontId="3" fillId="2" borderId="5" xfId="0" applyFont="1" applyFill="1" applyBorder="1" applyAlignment="1" applyProtection="1">
      <alignment horizontal="justify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 readingOrder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 readingOrder="1"/>
    </xf>
    <xf numFmtId="164" fontId="4" fillId="4" borderId="3" xfId="1" applyNumberFormat="1" applyFont="1" applyFill="1" applyBorder="1" applyAlignment="1" applyProtection="1">
      <alignment horizontal="center" vertical="center" wrapText="1" readingOrder="1"/>
    </xf>
    <xf numFmtId="164" fontId="4" fillId="3" borderId="3" xfId="1" applyNumberFormat="1" applyFont="1" applyFill="1" applyBorder="1" applyAlignment="1" applyProtection="1">
      <alignment horizontal="center" vertical="center" wrapText="1" readingOrder="1"/>
    </xf>
    <xf numFmtId="164" fontId="4" fillId="5" borderId="3" xfId="1" applyNumberFormat="1" applyFont="1" applyFill="1" applyBorder="1" applyAlignment="1" applyProtection="1">
      <alignment horizontal="center" vertical="center" wrapText="1" readingOrder="1"/>
    </xf>
    <xf numFmtId="164" fontId="4" fillId="5" borderId="8" xfId="1" applyNumberFormat="1" applyFont="1" applyFill="1" applyBorder="1" applyAlignment="1" applyProtection="1">
      <alignment horizontal="center" vertical="center" wrapText="1" readingOrder="1"/>
    </xf>
    <xf numFmtId="164" fontId="4" fillId="6" borderId="1" xfId="1" applyNumberFormat="1" applyFont="1" applyFill="1" applyBorder="1" applyAlignment="1" applyProtection="1">
      <alignment horizontal="center" vertical="center" wrapText="1" readingOrder="1"/>
    </xf>
    <xf numFmtId="164" fontId="4" fillId="6" borderId="3" xfId="1" applyNumberFormat="1" applyFont="1" applyFill="1" applyBorder="1" applyAlignment="1" applyProtection="1">
      <alignment horizontal="center" vertical="center" wrapText="1" readingOrder="1"/>
    </xf>
    <xf numFmtId="164" fontId="4" fillId="7" borderId="3" xfId="1" applyNumberFormat="1" applyFont="1" applyFill="1" applyBorder="1" applyAlignment="1" applyProtection="1">
      <alignment horizontal="center" vertical="center" wrapText="1" readingOrder="1"/>
    </xf>
    <xf numFmtId="164" fontId="4" fillId="7" borderId="8" xfId="1" applyNumberFormat="1" applyFont="1" applyFill="1" applyBorder="1" applyAlignment="1" applyProtection="1">
      <alignment horizontal="center" vertical="center" wrapText="1" readingOrder="1"/>
    </xf>
    <xf numFmtId="164" fontId="4" fillId="8" borderId="1" xfId="1" applyNumberFormat="1" applyFont="1" applyFill="1" applyBorder="1" applyAlignment="1" applyProtection="1">
      <alignment horizontal="center" vertical="center" wrapText="1" readingOrder="1"/>
    </xf>
    <xf numFmtId="164" fontId="4" fillId="8" borderId="8" xfId="1" applyNumberFormat="1" applyFont="1" applyFill="1" applyBorder="1" applyAlignment="1" applyProtection="1">
      <alignment horizontal="center" vertical="center" wrapText="1" readingOrder="1"/>
    </xf>
    <xf numFmtId="0" fontId="3" fillId="2" borderId="13" xfId="0" applyFont="1" applyFill="1" applyBorder="1" applyAlignment="1" applyProtection="1">
      <alignment horizontal="center" vertical="center" wrapText="1" readingOrder="1"/>
      <protection locked="0"/>
    </xf>
    <xf numFmtId="10" fontId="3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2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>
      <alignment horizontal="center" vertical="center" wrapText="1" readingOrder="1"/>
    </xf>
    <xf numFmtId="1" fontId="4" fillId="9" borderId="12" xfId="2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6" borderId="6" xfId="1" applyNumberFormat="1" applyFont="1" applyFill="1" applyBorder="1" applyAlignment="1" applyProtection="1">
      <alignment horizontal="center" vertical="center" wrapText="1" readingOrder="1"/>
    </xf>
    <xf numFmtId="10" fontId="3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7" borderId="6" xfId="1" applyNumberFormat="1" applyFont="1" applyFill="1" applyBorder="1" applyAlignment="1" applyProtection="1">
      <alignment horizontal="center" vertical="center" wrapText="1" readingOrder="1"/>
    </xf>
    <xf numFmtId="0" fontId="4" fillId="9" borderId="9" xfId="0" applyFont="1" applyFill="1" applyBorder="1" applyAlignment="1">
      <alignment horizontal="center" vertical="center" wrapText="1" readingOrder="1"/>
    </xf>
    <xf numFmtId="10" fontId="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10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9" fontId="7" fillId="2" borderId="4" xfId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1" fontId="4" fillId="9" borderId="31" xfId="2" applyNumberFormat="1" applyFont="1" applyFill="1" applyBorder="1" applyAlignment="1">
      <alignment horizontal="center" vertical="center" wrapText="1"/>
    </xf>
    <xf numFmtId="1" fontId="4" fillId="9" borderId="7" xfId="2" applyNumberFormat="1" applyFont="1" applyFill="1" applyBorder="1" applyAlignment="1">
      <alignment horizontal="center" vertical="center" wrapText="1"/>
    </xf>
    <xf numFmtId="1" fontId="4" fillId="9" borderId="30" xfId="2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 readingOrder="1"/>
    </xf>
    <xf numFmtId="0" fontId="8" fillId="0" borderId="4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 readingOrder="1"/>
    </xf>
    <xf numFmtId="0" fontId="3" fillId="2" borderId="2" xfId="0" applyFont="1" applyFill="1" applyBorder="1" applyAlignment="1">
      <alignment horizontal="justify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165" fontId="3" fillId="2" borderId="2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justify" vertical="center" wrapText="1" readingOrder="1"/>
    </xf>
    <xf numFmtId="0" fontId="3" fillId="2" borderId="3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165" fontId="3" fillId="2" borderId="4" xfId="0" applyNumberFormat="1" applyFont="1" applyFill="1" applyBorder="1" applyAlignment="1">
      <alignment horizontal="center" vertical="center" wrapText="1" readingOrder="1"/>
    </xf>
    <xf numFmtId="165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justify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165" fontId="3" fillId="2" borderId="7" xfId="0" applyNumberFormat="1" applyFont="1" applyFill="1" applyBorder="1" applyAlignment="1">
      <alignment horizontal="center" vertical="center" wrapText="1" readingOrder="1"/>
    </xf>
    <xf numFmtId="165" fontId="3" fillId="2" borderId="16" xfId="0" applyNumberFormat="1" applyFont="1" applyFill="1" applyBorder="1" applyAlignment="1">
      <alignment horizontal="center" vertical="center" wrapText="1" readingOrder="1"/>
    </xf>
    <xf numFmtId="0" fontId="4" fillId="4" borderId="42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9" fillId="0" borderId="12" xfId="0" applyFont="1" applyBorder="1" applyAlignment="1">
      <alignment horizontal="center" vertical="center"/>
    </xf>
    <xf numFmtId="1" fontId="4" fillId="9" borderId="6" xfId="2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 readingOrder="1"/>
    </xf>
    <xf numFmtId="0" fontId="3" fillId="11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justify" vertical="center" wrapText="1"/>
    </xf>
    <xf numFmtId="1" fontId="3" fillId="11" borderId="3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8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6" xfId="1" applyNumberFormat="1" applyFont="1" applyFill="1" applyBorder="1" applyAlignment="1" applyProtection="1">
      <alignment horizontal="center" vertical="center" wrapText="1" readingOrder="1"/>
      <protection locked="0"/>
    </xf>
    <xf numFmtId="1" fontId="4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textRotation="90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10" fontId="3" fillId="2" borderId="18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36" xfId="0" applyFont="1" applyFill="1" applyBorder="1" applyAlignment="1">
      <alignment horizontal="justify" vertical="center" wrapText="1" readingOrder="1"/>
    </xf>
    <xf numFmtId="0" fontId="3" fillId="2" borderId="18" xfId="0" applyFont="1" applyFill="1" applyBorder="1" applyAlignment="1">
      <alignment horizontal="justify" vertical="center" wrapText="1" readingOrder="1"/>
    </xf>
    <xf numFmtId="165" fontId="3" fillId="2" borderId="18" xfId="0" applyNumberFormat="1" applyFont="1" applyFill="1" applyBorder="1" applyAlignment="1">
      <alignment horizontal="center" vertical="center" wrapText="1" readingOrder="1"/>
    </xf>
    <xf numFmtId="165" fontId="3" fillId="2" borderId="20" xfId="0" applyNumberFormat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justify" vertical="center" wrapText="1" readingOrder="1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11" borderId="3" xfId="0" applyFont="1" applyFill="1" applyBorder="1" applyAlignment="1">
      <alignment horizontal="center" vertical="center" wrapText="1" readingOrder="1"/>
    </xf>
    <xf numFmtId="10" fontId="3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10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9" borderId="2" xfId="0" applyFont="1" applyFill="1" applyBorder="1" applyAlignment="1">
      <alignment horizontal="center" vertical="center" wrapText="1" readingOrder="1"/>
    </xf>
    <xf numFmtId="0" fontId="4" fillId="9" borderId="28" xfId="0" applyFont="1" applyFill="1" applyBorder="1" applyAlignment="1">
      <alignment horizontal="center" vertical="center" wrapText="1" readingOrder="1"/>
    </xf>
    <xf numFmtId="0" fontId="4" fillId="9" borderId="11" xfId="0" applyFont="1" applyFill="1" applyBorder="1" applyAlignment="1">
      <alignment horizontal="center" vertical="center" wrapText="1" readingOrder="1"/>
    </xf>
    <xf numFmtId="0" fontId="4" fillId="9" borderId="3" xfId="0" applyFont="1" applyFill="1" applyBorder="1" applyAlignment="1">
      <alignment horizontal="center" vertical="center" wrapText="1" readingOrder="1"/>
    </xf>
    <xf numFmtId="0" fontId="4" fillId="9" borderId="4" xfId="0" applyFont="1" applyFill="1" applyBorder="1" applyAlignment="1">
      <alignment horizontal="center" vertical="center" wrapText="1" readingOrder="1"/>
    </xf>
    <xf numFmtId="0" fontId="4" fillId="9" borderId="29" xfId="0" applyFont="1" applyFill="1" applyBorder="1" applyAlignment="1">
      <alignment horizontal="center" vertical="center" wrapText="1" readingOrder="1"/>
    </xf>
    <xf numFmtId="0" fontId="4" fillId="9" borderId="5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4" fillId="4" borderId="41" xfId="0" applyFont="1" applyFill="1" applyBorder="1" applyAlignment="1">
      <alignment horizontal="center" vertical="center" wrapText="1" readingOrder="1"/>
    </xf>
    <xf numFmtId="0" fontId="4" fillId="4" borderId="42" xfId="0" applyFont="1" applyFill="1" applyBorder="1" applyAlignment="1">
      <alignment horizontal="center" vertical="center" wrapText="1" readingOrder="1"/>
    </xf>
    <xf numFmtId="9" fontId="13" fillId="4" borderId="23" xfId="1" applyFont="1" applyFill="1" applyBorder="1" applyAlignment="1" applyProtection="1">
      <alignment horizontal="center" vertical="center" textRotation="90" wrapText="1"/>
    </xf>
    <xf numFmtId="9" fontId="13" fillId="4" borderId="24" xfId="1" applyFont="1" applyFill="1" applyBorder="1" applyAlignment="1" applyProtection="1">
      <alignment horizontal="center" vertical="center" textRotation="90" wrapText="1"/>
    </xf>
    <xf numFmtId="9" fontId="13" fillId="4" borderId="25" xfId="1" applyFont="1" applyFill="1" applyBorder="1" applyAlignment="1" applyProtection="1">
      <alignment horizontal="center" vertical="center" textRotation="90" wrapText="1"/>
    </xf>
    <xf numFmtId="0" fontId="4" fillId="9" borderId="8" xfId="0" applyFont="1" applyFill="1" applyBorder="1" applyAlignment="1">
      <alignment horizontal="center" vertical="center" wrapText="1" readingOrder="1"/>
    </xf>
    <xf numFmtId="0" fontId="4" fillId="9" borderId="31" xfId="0" applyFont="1" applyFill="1" applyBorder="1" applyAlignment="1">
      <alignment horizontal="center" vertical="center" wrapText="1" readingOrder="1"/>
    </xf>
    <xf numFmtId="0" fontId="4" fillId="9" borderId="12" xfId="0" applyFont="1" applyFill="1" applyBorder="1" applyAlignment="1">
      <alignment horizontal="center" vertical="center" wrapText="1" readingOrder="1"/>
    </xf>
    <xf numFmtId="0" fontId="4" fillId="9" borderId="15" xfId="0" applyFont="1" applyFill="1" applyBorder="1" applyAlignment="1">
      <alignment horizontal="center" vertical="center" wrapText="1" readingOrder="1"/>
    </xf>
    <xf numFmtId="0" fontId="4" fillId="9" borderId="18" xfId="0" applyFont="1" applyFill="1" applyBorder="1" applyAlignment="1">
      <alignment horizontal="center" vertical="center" wrapText="1" readingOrder="1"/>
    </xf>
    <xf numFmtId="0" fontId="4" fillId="9" borderId="1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4" fillId="9" borderId="9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 applyProtection="1">
      <alignment horizontal="center" vertical="center" wrapText="1" readingOrder="1"/>
      <protection locked="0"/>
    </xf>
    <xf numFmtId="164" fontId="4" fillId="4" borderId="6" xfId="1" applyNumberFormat="1" applyFont="1" applyFill="1" applyBorder="1" applyAlignment="1" applyProtection="1">
      <alignment horizontal="center" vertical="center" wrapText="1" readingOrder="1"/>
    </xf>
    <xf numFmtId="164" fontId="4" fillId="4" borderId="37" xfId="1" applyNumberFormat="1" applyFont="1" applyFill="1" applyBorder="1" applyAlignment="1" applyProtection="1">
      <alignment horizontal="center" vertical="center" wrapText="1" readingOrder="1"/>
    </xf>
    <xf numFmtId="9" fontId="3" fillId="11" borderId="3" xfId="0" applyNumberFormat="1" applyFont="1" applyFill="1" applyBorder="1" applyAlignment="1">
      <alignment horizontal="center" vertical="center" wrapText="1" readingOrder="1"/>
    </xf>
    <xf numFmtId="9" fontId="3" fillId="11" borderId="8" xfId="0" applyNumberFormat="1" applyFont="1" applyFill="1" applyBorder="1" applyAlignment="1">
      <alignment horizontal="center" vertical="center" wrapText="1" readingOrder="1"/>
    </xf>
    <xf numFmtId="10" fontId="3" fillId="2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3" fillId="2" borderId="4" xfId="1" applyNumberFormat="1" applyFont="1" applyFill="1" applyBorder="1" applyAlignment="1" applyProtection="1">
      <alignment horizontal="center" vertical="center" wrapText="1" readingOrder="1"/>
      <protection locked="0"/>
    </xf>
    <xf numFmtId="9" fontId="13" fillId="4" borderId="2" xfId="1" applyFont="1" applyFill="1" applyBorder="1" applyAlignment="1" applyProtection="1">
      <alignment horizontal="center" vertical="center" textRotation="90" wrapText="1"/>
    </xf>
    <xf numFmtId="9" fontId="13" fillId="4" borderId="4" xfId="1" applyFont="1" applyFill="1" applyBorder="1" applyAlignment="1" applyProtection="1">
      <alignment horizontal="center" vertical="center" textRotation="90" wrapText="1"/>
    </xf>
    <xf numFmtId="9" fontId="13" fillId="4" borderId="12" xfId="1" applyFont="1" applyFill="1" applyBorder="1" applyAlignment="1" applyProtection="1">
      <alignment horizontal="center" vertical="center" textRotation="90" wrapText="1"/>
    </xf>
    <xf numFmtId="164" fontId="4" fillId="4" borderId="14" xfId="1" applyNumberFormat="1" applyFont="1" applyFill="1" applyBorder="1" applyAlignment="1" applyProtection="1">
      <alignment horizontal="center" vertical="center" wrapText="1" readingOrder="1"/>
    </xf>
    <xf numFmtId="0" fontId="4" fillId="4" borderId="43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justify" vertical="center" wrapText="1" readingOrder="1"/>
    </xf>
    <xf numFmtId="0" fontId="3" fillId="2" borderId="4" xfId="0" applyFont="1" applyFill="1" applyBorder="1" applyAlignment="1">
      <alignment horizontal="left" vertical="center" wrapText="1" readingOrder="1"/>
    </xf>
    <xf numFmtId="0" fontId="3" fillId="2" borderId="12" xfId="0" applyFont="1" applyFill="1" applyBorder="1" applyAlignment="1">
      <alignment horizontal="left" vertical="center" wrapText="1" readingOrder="1"/>
    </xf>
    <xf numFmtId="9" fontId="3" fillId="2" borderId="4" xfId="0" applyNumberFormat="1" applyFont="1" applyFill="1" applyBorder="1" applyAlignment="1">
      <alignment horizontal="center" vertical="center" wrapText="1" readingOrder="1"/>
    </xf>
    <xf numFmtId="9" fontId="3" fillId="2" borderId="12" xfId="0" applyNumberFormat="1" applyFont="1" applyFill="1" applyBorder="1" applyAlignment="1">
      <alignment horizontal="center" vertical="center" wrapText="1" readingOrder="1"/>
    </xf>
    <xf numFmtId="165" fontId="3" fillId="2" borderId="4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  <xf numFmtId="165" fontId="3" fillId="2" borderId="5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0" fontId="3" fillId="2" borderId="12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" fontId="3" fillId="11" borderId="14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" xfId="1" applyNumberFormat="1" applyFont="1" applyFill="1" applyBorder="1" applyAlignment="1" applyProtection="1">
      <alignment horizontal="center" vertical="center" wrapText="1" readingOrder="1"/>
      <protection locked="0"/>
    </xf>
    <xf numFmtId="164" fontId="3" fillId="2" borderId="5" xfId="1" applyNumberFormat="1" applyFont="1" applyFill="1" applyBorder="1" applyAlignment="1" applyProtection="1">
      <alignment horizontal="center" vertical="center" wrapText="1" readingOrder="1"/>
      <protection locked="0"/>
    </xf>
    <xf numFmtId="9" fontId="3" fillId="2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9" fontId="13" fillId="3" borderId="23" xfId="1" applyFont="1" applyFill="1" applyBorder="1" applyAlignment="1" applyProtection="1">
      <alignment horizontal="center" vertical="center" textRotation="90" wrapText="1"/>
    </xf>
    <xf numFmtId="9" fontId="13" fillId="3" borderId="24" xfId="1" applyFont="1" applyFill="1" applyBorder="1" applyAlignment="1" applyProtection="1">
      <alignment horizontal="center" vertical="center" textRotation="90" wrapText="1"/>
    </xf>
    <xf numFmtId="9" fontId="13" fillId="3" borderId="25" xfId="1" applyFont="1" applyFill="1" applyBorder="1" applyAlignment="1" applyProtection="1">
      <alignment horizontal="center" vertical="center" textRotation="90" wrapText="1"/>
    </xf>
    <xf numFmtId="10" fontId="3" fillId="2" borderId="18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0" fontId="3" fillId="2" borderId="15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4" fontId="4" fillId="3" borderId="6" xfId="1" applyNumberFormat="1" applyFont="1" applyFill="1" applyBorder="1" applyAlignment="1" applyProtection="1">
      <alignment horizontal="center" vertical="center" wrapText="1" readingOrder="1"/>
    </xf>
    <xf numFmtId="164" fontId="4" fillId="3" borderId="14" xfId="1" applyNumberFormat="1" applyFont="1" applyFill="1" applyBorder="1" applyAlignment="1" applyProtection="1">
      <alignment horizontal="center" vertical="center" wrapText="1" readingOrder="1"/>
    </xf>
    <xf numFmtId="1" fontId="3" fillId="11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3" borderId="37" xfId="1" applyNumberFormat="1" applyFont="1" applyFill="1" applyBorder="1" applyAlignment="1" applyProtection="1">
      <alignment horizontal="center" vertical="center" wrapText="1" readingOrder="1"/>
    </xf>
    <xf numFmtId="164" fontId="4" fillId="3" borderId="36" xfId="1" applyNumberFormat="1" applyFont="1" applyFill="1" applyBorder="1" applyAlignment="1" applyProtection="1">
      <alignment horizontal="center" vertical="center" wrapText="1" readingOrder="1"/>
    </xf>
    <xf numFmtId="164" fontId="4" fillId="3" borderId="35" xfId="1" applyNumberFormat="1" applyFont="1" applyFill="1" applyBorder="1" applyAlignment="1" applyProtection="1">
      <alignment horizontal="center" vertical="center" wrapText="1" readingOrder="1"/>
    </xf>
    <xf numFmtId="1" fontId="3" fillId="11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13" fillId="3" borderId="26" xfId="1" applyFont="1" applyFill="1" applyBorder="1" applyAlignment="1" applyProtection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5" borderId="14" xfId="0" applyFont="1" applyFill="1" applyBorder="1" applyAlignment="1">
      <alignment horizontal="center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5" borderId="6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4" fillId="5" borderId="32" xfId="0" applyFont="1" applyFill="1" applyBorder="1" applyAlignment="1">
      <alignment horizontal="center" vertical="center" wrapText="1" readingOrder="1"/>
    </xf>
    <xf numFmtId="0" fontId="4" fillId="5" borderId="33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vertical="center" wrapText="1" readingOrder="1"/>
    </xf>
    <xf numFmtId="0" fontId="3" fillId="2" borderId="35" xfId="0" applyFont="1" applyFill="1" applyBorder="1" applyAlignment="1">
      <alignment horizontal="justify" vertical="center" wrapText="1" readingOrder="1"/>
    </xf>
    <xf numFmtId="0" fontId="3" fillId="2" borderId="36" xfId="0" applyFont="1" applyFill="1" applyBorder="1" applyAlignment="1">
      <alignment horizontal="justify" vertical="center" wrapText="1" readingOrder="1"/>
    </xf>
    <xf numFmtId="0" fontId="3" fillId="2" borderId="14" xfId="0" applyFont="1" applyFill="1" applyBorder="1" applyAlignment="1">
      <alignment horizontal="justify" vertical="center" wrapText="1" readingOrder="1"/>
    </xf>
    <xf numFmtId="0" fontId="3" fillId="2" borderId="15" xfId="0" applyFont="1" applyFill="1" applyBorder="1" applyAlignment="1">
      <alignment horizontal="justify" vertical="center" wrapText="1" readingOrder="1"/>
    </xf>
    <xf numFmtId="0" fontId="3" fillId="2" borderId="18" xfId="0" applyFont="1" applyFill="1" applyBorder="1" applyAlignment="1">
      <alignment horizontal="justify" vertical="center" wrapText="1" readingOrder="1"/>
    </xf>
    <xf numFmtId="0" fontId="3" fillId="2" borderId="10" xfId="0" applyFont="1" applyFill="1" applyBorder="1" applyAlignment="1">
      <alignment horizontal="justify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165" fontId="3" fillId="2" borderId="15" xfId="0" applyNumberFormat="1" applyFont="1" applyFill="1" applyBorder="1" applyAlignment="1">
      <alignment horizontal="center" vertical="center" wrapText="1" readingOrder="1"/>
    </xf>
    <xf numFmtId="165" fontId="3" fillId="2" borderId="18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justify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165" fontId="3" fillId="2" borderId="7" xfId="0" applyNumberFormat="1" applyFont="1" applyFill="1" applyBorder="1" applyAlignment="1">
      <alignment horizontal="center" vertical="center" wrapText="1" readingOrder="1"/>
    </xf>
    <xf numFmtId="1" fontId="3" fillId="2" borderId="16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14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6" xfId="0" applyNumberFormat="1" applyFont="1" applyFill="1" applyBorder="1" applyAlignment="1">
      <alignment horizontal="center" vertical="center" wrapText="1" readingOrder="1"/>
    </xf>
    <xf numFmtId="165" fontId="3" fillId="2" borderId="13" xfId="0" applyNumberFormat="1" applyFont="1" applyFill="1" applyBorder="1" applyAlignment="1">
      <alignment horizontal="center" vertical="center" wrapText="1" readingOrder="1"/>
    </xf>
    <xf numFmtId="1" fontId="3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11" borderId="36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9" xfId="0" applyNumberFormat="1" applyFont="1" applyFill="1" applyBorder="1" applyAlignment="1">
      <alignment horizontal="center" vertical="center" wrapText="1" readingOrder="1"/>
    </xf>
    <xf numFmtId="165" fontId="3" fillId="2" borderId="20" xfId="0" applyNumberFormat="1" applyFont="1" applyFill="1" applyBorder="1" applyAlignment="1">
      <alignment horizontal="center" vertical="center" wrapText="1" readingOrder="1"/>
    </xf>
    <xf numFmtId="1" fontId="3" fillId="1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1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9" fontId="13" fillId="6" borderId="23" xfId="1" applyFont="1" applyFill="1" applyBorder="1" applyAlignment="1" applyProtection="1">
      <alignment horizontal="center" vertical="center" textRotation="90" wrapText="1"/>
    </xf>
    <xf numFmtId="9" fontId="13" fillId="6" borderId="24" xfId="1" applyFont="1" applyFill="1" applyBorder="1" applyAlignment="1" applyProtection="1">
      <alignment horizontal="center" vertical="center" textRotation="90" wrapText="1"/>
    </xf>
    <xf numFmtId="9" fontId="13" fillId="6" borderId="27" xfId="1" applyFont="1" applyFill="1" applyBorder="1" applyAlignment="1" applyProtection="1">
      <alignment horizontal="center" vertical="center" textRotation="90" wrapText="1"/>
    </xf>
    <xf numFmtId="0" fontId="4" fillId="6" borderId="30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center" vertical="center" wrapText="1" readingOrder="1"/>
    </xf>
    <xf numFmtId="164" fontId="4" fillId="6" borderId="6" xfId="1" applyNumberFormat="1" applyFont="1" applyFill="1" applyBorder="1" applyAlignment="1" applyProtection="1">
      <alignment horizontal="center" vertical="center" wrapText="1" readingOrder="1"/>
    </xf>
    <xf numFmtId="164" fontId="4" fillId="6" borderId="36" xfId="1" applyNumberFormat="1" applyFont="1" applyFill="1" applyBorder="1" applyAlignment="1" applyProtection="1">
      <alignment horizontal="center" vertical="center" wrapText="1" readingOrder="1"/>
    </xf>
    <xf numFmtId="0" fontId="3" fillId="2" borderId="37" xfId="0" applyFont="1" applyFill="1" applyBorder="1" applyAlignment="1">
      <alignment horizontal="justify" vertical="center" wrapText="1" readingOrder="1"/>
    </xf>
    <xf numFmtId="0" fontId="3" fillId="2" borderId="17" xfId="0" applyFont="1" applyFill="1" applyBorder="1" applyAlignment="1">
      <alignment horizontal="justify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165" fontId="3" fillId="2" borderId="17" xfId="0" applyNumberFormat="1" applyFont="1" applyFill="1" applyBorder="1" applyAlignment="1">
      <alignment horizontal="center" vertical="center" wrapText="1" readingOrder="1"/>
    </xf>
    <xf numFmtId="165" fontId="3" fillId="2" borderId="21" xfId="0" applyNumberFormat="1" applyFont="1" applyFill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 readingOrder="1"/>
    </xf>
    <xf numFmtId="0" fontId="5" fillId="7" borderId="20" xfId="0" applyFont="1" applyFill="1" applyBorder="1" applyAlignment="1">
      <alignment horizontal="center" vertical="center" wrapText="1" readingOrder="1"/>
    </xf>
    <xf numFmtId="0" fontId="5" fillId="7" borderId="13" xfId="0" applyFont="1" applyFill="1" applyBorder="1" applyAlignment="1">
      <alignment horizontal="center" vertical="center" wrapText="1" readingOrder="1"/>
    </xf>
    <xf numFmtId="0" fontId="12" fillId="7" borderId="35" xfId="0" applyFont="1" applyFill="1" applyBorder="1" applyAlignment="1">
      <alignment horizontal="center" vertical="center" textRotation="90" wrapText="1"/>
    </xf>
    <xf numFmtId="0" fontId="12" fillId="7" borderId="36" xfId="0" applyFont="1" applyFill="1" applyBorder="1" applyAlignment="1">
      <alignment horizontal="center" vertical="center" textRotation="90" wrapText="1"/>
    </xf>
    <xf numFmtId="0" fontId="12" fillId="7" borderId="37" xfId="0" applyFont="1" applyFill="1" applyBorder="1" applyAlignment="1">
      <alignment horizontal="center" vertical="center" textRotation="90" wrapText="1"/>
    </xf>
    <xf numFmtId="9" fontId="13" fillId="7" borderId="23" xfId="1" applyFont="1" applyFill="1" applyBorder="1" applyAlignment="1" applyProtection="1">
      <alignment horizontal="center" vertical="center" textRotation="90" wrapText="1"/>
    </xf>
    <xf numFmtId="9" fontId="13" fillId="7" borderId="26" xfId="1" applyFont="1" applyFill="1" applyBorder="1" applyAlignment="1" applyProtection="1">
      <alignment horizontal="center" vertical="center" textRotation="90" wrapText="1"/>
    </xf>
    <xf numFmtId="9" fontId="13" fillId="7" borderId="24" xfId="1" applyFont="1" applyFill="1" applyBorder="1" applyAlignment="1" applyProtection="1">
      <alignment horizontal="center" vertical="center" textRotation="90" wrapText="1"/>
    </xf>
    <xf numFmtId="9" fontId="13" fillId="7" borderId="25" xfId="1" applyFont="1" applyFill="1" applyBorder="1" applyAlignment="1" applyProtection="1">
      <alignment horizontal="center" vertical="center" textRotation="90" wrapText="1"/>
    </xf>
    <xf numFmtId="9" fontId="13" fillId="5" borderId="23" xfId="1" applyFont="1" applyFill="1" applyBorder="1" applyAlignment="1" applyProtection="1">
      <alignment horizontal="center" vertical="center" textRotation="90" wrapText="1"/>
    </xf>
    <xf numFmtId="9" fontId="13" fillId="5" borderId="26" xfId="1" applyFont="1" applyFill="1" applyBorder="1" applyAlignment="1" applyProtection="1">
      <alignment horizontal="center" vertical="center" textRotation="90" wrapText="1"/>
    </xf>
    <xf numFmtId="9" fontId="13" fillId="5" borderId="24" xfId="1" applyFont="1" applyFill="1" applyBorder="1" applyAlignment="1" applyProtection="1">
      <alignment horizontal="center" vertical="center" textRotation="90" wrapText="1"/>
    </xf>
    <xf numFmtId="9" fontId="13" fillId="5" borderId="27" xfId="1" applyFont="1" applyFill="1" applyBorder="1" applyAlignment="1" applyProtection="1">
      <alignment horizontal="center" vertical="center" textRotation="90" wrapText="1"/>
    </xf>
    <xf numFmtId="9" fontId="13" fillId="5" borderId="25" xfId="1" applyFont="1" applyFill="1" applyBorder="1" applyAlignment="1" applyProtection="1">
      <alignment horizontal="center" vertical="center" textRotation="90" wrapText="1"/>
    </xf>
    <xf numFmtId="0" fontId="4" fillId="9" borderId="38" xfId="0" applyFont="1" applyFill="1" applyBorder="1" applyAlignment="1">
      <alignment horizontal="center" vertical="center" wrapText="1" readingOrder="1"/>
    </xf>
    <xf numFmtId="0" fontId="4" fillId="9" borderId="39" xfId="0" applyFont="1" applyFill="1" applyBorder="1" applyAlignment="1">
      <alignment horizontal="center" vertical="center" wrapText="1" readingOrder="1"/>
    </xf>
    <xf numFmtId="164" fontId="4" fillId="7" borderId="6" xfId="1" applyNumberFormat="1" applyFont="1" applyFill="1" applyBorder="1" applyAlignment="1" applyProtection="1">
      <alignment horizontal="center" vertical="center" wrapText="1" readingOrder="1"/>
    </xf>
    <xf numFmtId="164" fontId="4" fillId="7" borderId="36" xfId="1" applyNumberFormat="1" applyFont="1" applyFill="1" applyBorder="1" applyAlignment="1" applyProtection="1">
      <alignment horizontal="center" vertical="center" wrapText="1" readingOrder="1"/>
    </xf>
    <xf numFmtId="0" fontId="12" fillId="8" borderId="1" xfId="0" applyFont="1" applyFill="1" applyBorder="1" applyAlignment="1">
      <alignment horizontal="center" vertical="center" textRotation="90" wrapText="1"/>
    </xf>
    <xf numFmtId="0" fontId="12" fillId="8" borderId="8" xfId="0" applyFont="1" applyFill="1" applyBorder="1" applyAlignment="1">
      <alignment horizontal="center" vertical="center" textRotation="90" wrapText="1"/>
    </xf>
    <xf numFmtId="0" fontId="4" fillId="8" borderId="28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 readingOrder="1"/>
    </xf>
    <xf numFmtId="10" fontId="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7" borderId="35" xfId="1" applyNumberFormat="1" applyFont="1" applyFill="1" applyBorder="1" applyAlignment="1" applyProtection="1">
      <alignment horizontal="center" vertical="center" wrapText="1" readingOrder="1"/>
    </xf>
    <xf numFmtId="164" fontId="4" fillId="7" borderId="14" xfId="1" applyNumberFormat="1" applyFont="1" applyFill="1" applyBorder="1" applyAlignment="1" applyProtection="1">
      <alignment horizontal="center" vertical="center" wrapText="1" readingOrder="1"/>
    </xf>
    <xf numFmtId="9" fontId="13" fillId="8" borderId="23" xfId="1" applyFont="1" applyFill="1" applyBorder="1" applyAlignment="1" applyProtection="1">
      <alignment horizontal="center" vertical="center" textRotation="90" wrapText="1"/>
    </xf>
    <xf numFmtId="9" fontId="13" fillId="8" borderId="25" xfId="1" applyFont="1" applyFill="1" applyBorder="1" applyAlignment="1" applyProtection="1">
      <alignment horizontal="center" vertical="center" textRotation="90" wrapText="1"/>
    </xf>
    <xf numFmtId="0" fontId="4" fillId="9" borderId="35" xfId="0" applyFont="1" applyFill="1" applyBorder="1" applyAlignment="1">
      <alignment horizontal="center" vertical="center" wrapText="1" readingOrder="1"/>
    </xf>
    <xf numFmtId="0" fontId="4" fillId="9" borderId="37" xfId="0" applyFont="1" applyFill="1" applyBorder="1" applyAlignment="1">
      <alignment horizontal="center" vertical="center" wrapText="1" readingOrder="1"/>
    </xf>
    <xf numFmtId="0" fontId="4" fillId="9" borderId="19" xfId="0" applyFont="1" applyFill="1" applyBorder="1" applyAlignment="1">
      <alignment horizontal="center" vertical="center" wrapText="1" readingOrder="1"/>
    </xf>
    <xf numFmtId="0" fontId="4" fillId="9" borderId="21" xfId="0" applyFont="1" applyFill="1" applyBorder="1" applyAlignment="1">
      <alignment horizontal="center" vertical="center" wrapText="1" readingOrder="1"/>
    </xf>
    <xf numFmtId="164" fontId="4" fillId="5" borderId="35" xfId="1" applyNumberFormat="1" applyFont="1" applyFill="1" applyBorder="1" applyAlignment="1" applyProtection="1">
      <alignment horizontal="center" vertical="center" wrapText="1" readingOrder="1"/>
    </xf>
    <xf numFmtId="164" fontId="4" fillId="5" borderId="36" xfId="1" applyNumberFormat="1" applyFont="1" applyFill="1" applyBorder="1" applyAlignment="1" applyProtection="1">
      <alignment horizontal="center" vertical="center" wrapText="1" readingOrder="1"/>
    </xf>
    <xf numFmtId="164" fontId="4" fillId="5" borderId="14" xfId="1" applyNumberFormat="1" applyFont="1" applyFill="1" applyBorder="1" applyAlignment="1" applyProtection="1">
      <alignment horizontal="center" vertical="center" wrapText="1" readingOrder="1"/>
    </xf>
    <xf numFmtId="164" fontId="4" fillId="5" borderId="6" xfId="1" applyNumberFormat="1" applyFont="1" applyFill="1" applyBorder="1" applyAlignment="1" applyProtection="1">
      <alignment horizontal="center" vertical="center" wrapText="1" readingOrder="1"/>
    </xf>
    <xf numFmtId="0" fontId="6" fillId="3" borderId="4" xfId="0" applyFont="1" applyFill="1" applyBorder="1" applyAlignment="1">
      <alignment horizontal="center" wrapText="1"/>
    </xf>
    <xf numFmtId="0" fontId="8" fillId="0" borderId="40" xfId="0" applyFont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 textRotation="90" wrapText="1"/>
    </xf>
    <xf numFmtId="0" fontId="4" fillId="8" borderId="33" xfId="0" applyFont="1" applyFill="1" applyBorder="1" applyAlignment="1">
      <alignment horizontal="center" vertical="center"/>
    </xf>
    <xf numFmtId="9" fontId="13" fillId="8" borderId="44" xfId="1" applyFont="1" applyFill="1" applyBorder="1" applyAlignment="1" applyProtection="1">
      <alignment horizontal="center" vertical="center" textRotation="90" wrapText="1"/>
    </xf>
    <xf numFmtId="0" fontId="3" fillId="2" borderId="20" xfId="0" applyFont="1" applyFill="1" applyBorder="1" applyAlignment="1" applyProtection="1">
      <alignment horizontal="center" vertical="center" wrapText="1" readingOrder="1"/>
      <protection locked="0"/>
    </xf>
    <xf numFmtId="164" fontId="4" fillId="8" borderId="36" xfId="1" applyNumberFormat="1" applyFont="1" applyFill="1" applyBorder="1" applyAlignment="1" applyProtection="1">
      <alignment horizontal="center" vertical="center" wrapText="1" readingOrder="1"/>
    </xf>
    <xf numFmtId="0" fontId="14" fillId="2" borderId="8" xfId="0" applyFont="1" applyFill="1" applyBorder="1" applyAlignment="1">
      <alignment horizontal="justify" vertical="center" wrapText="1" readingOrder="1"/>
    </xf>
    <xf numFmtId="165" fontId="14" fillId="2" borderId="9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FCD8F8"/>
      <color rgb="FFE010C7"/>
      <color rgb="FFFFFF93"/>
      <color rgb="FF2CF527"/>
      <color rgb="FFFFFAEB"/>
      <color rgb="FFF2F7FC"/>
      <color rgb="FFFFFFC5"/>
      <color rgb="FFFFFFD9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Seguimiento Plan Anticorrupción</a:t>
            </a:r>
            <a:r>
              <a:rPr lang="es-CO" sz="1200" baseline="0"/>
              <a:t> y Atención al Ciudadano</a:t>
            </a:r>
          </a:p>
          <a:p>
            <a:pPr>
              <a:defRPr sz="1200"/>
            </a:pPr>
            <a:r>
              <a:rPr lang="es-CO" sz="1200" baseline="0"/>
              <a:t>Abril 30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5.6622142879913288E-2"/>
          <c:y val="0.20532695416822447"/>
          <c:w val="0.92556409193790046"/>
          <c:h val="0.59839379139821192"/>
        </c:manualLayout>
      </c:layout>
      <c:barChart>
        <c:barDir val="col"/>
        <c:grouping val="clustered"/>
        <c:varyColors val="0"/>
        <c:ser>
          <c:idx val="0"/>
          <c:order val="0"/>
          <c:tx>
            <c:v>Programado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'!$C$3:$C$8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51F-A127-722848DDBE49}"/>
            </c:ext>
          </c:extLst>
        </c:ser>
        <c:ser>
          <c:idx val="1"/>
          <c:order val="1"/>
          <c:tx>
            <c:v>Ejecutado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'!$D$3:$D$8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6-451F-A127-722848DDBE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2919567"/>
        <c:axId val="1492908751"/>
      </c:barChart>
      <c:catAx>
        <c:axId val="149291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92908751"/>
        <c:crosses val="autoZero"/>
        <c:auto val="1"/>
        <c:lblAlgn val="ctr"/>
        <c:lblOffset val="100"/>
        <c:noMultiLvlLbl val="0"/>
      </c:catAx>
      <c:valAx>
        <c:axId val="1492908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9291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Agosto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9638190983144554E-2"/>
          <c:y val="0.21206468640810086"/>
          <c:w val="0.90845309417861764"/>
          <c:h val="0.55892253817917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'!$G$2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'!$G$3:$G$8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1-41D9-BEA5-3A60F31E47B0}"/>
            </c:ext>
          </c:extLst>
        </c:ser>
        <c:ser>
          <c:idx val="1"/>
          <c:order val="1"/>
          <c:tx>
            <c:strRef>
              <c:f>'Informe '!$H$2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'!$H$3:$H$8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1-41D9-BEA5-3A60F31E4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8461983"/>
        <c:axId val="1368462399"/>
      </c:barChart>
      <c:catAx>
        <c:axId val="136846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8462399"/>
        <c:crosses val="autoZero"/>
        <c:auto val="1"/>
        <c:lblAlgn val="ctr"/>
        <c:lblOffset val="100"/>
        <c:noMultiLvlLbl val="0"/>
      </c:catAx>
      <c:valAx>
        <c:axId val="1368462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846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Abril 30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4840594573506119E-2"/>
          <c:y val="0.24613240418118462"/>
          <c:w val="0.92149587182422021"/>
          <c:h val="0.56698685835002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'!$C$2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'!$C$3:$C$8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F-410C-B8BF-38F84864A93A}"/>
            </c:ext>
          </c:extLst>
        </c:ser>
        <c:ser>
          <c:idx val="1"/>
          <c:order val="1"/>
          <c:tx>
            <c:strRef>
              <c:f>'Informe '!$D$2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'!$D$3:$D$8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F-410C-B8BF-38F84864A93A}"/>
            </c:ext>
          </c:extLst>
        </c:ser>
        <c:ser>
          <c:idx val="2"/>
          <c:order val="2"/>
          <c:tx>
            <c:strRef>
              <c:f>'Informe '!$E$2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'!$E$3:$E$8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F-410C-B8BF-38F84864A9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4171024"/>
        <c:axId val="1974170192"/>
      </c:barChart>
      <c:catAx>
        <c:axId val="197417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70192"/>
        <c:crosses val="autoZero"/>
        <c:auto val="1"/>
        <c:lblAlgn val="ctr"/>
        <c:lblOffset val="100"/>
        <c:noMultiLvlLbl val="0"/>
      </c:catAx>
      <c:valAx>
        <c:axId val="1974170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7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Diciembre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017280746712658E-2"/>
          <c:y val="0.26079348880989811"/>
          <c:w val="0.93404243827788214"/>
          <c:h val="0.55617100304031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'!$K$2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'!$K$3:$K$8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2-4526-A22B-3A2D6457C75C}"/>
            </c:ext>
          </c:extLst>
        </c:ser>
        <c:ser>
          <c:idx val="1"/>
          <c:order val="1"/>
          <c:tx>
            <c:strRef>
              <c:f>'Informe '!$L$2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'!$L$3:$L$8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2-4526-A22B-3A2D6457C7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4166864"/>
        <c:axId val="1974163120"/>
      </c:barChart>
      <c:catAx>
        <c:axId val="197416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63120"/>
        <c:crosses val="autoZero"/>
        <c:auto val="1"/>
        <c:lblAlgn val="ctr"/>
        <c:lblOffset val="100"/>
        <c:noMultiLvlLbl val="0"/>
      </c:catAx>
      <c:valAx>
        <c:axId val="19741631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416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Agosto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043358078784645E-2"/>
          <c:y val="0.25003548063160447"/>
          <c:w val="0.93947104446238527"/>
          <c:h val="0.55652187733506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'!$G$2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'!$G$3:$G$8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5-46F9-B516-B9865CFDE9CC}"/>
            </c:ext>
          </c:extLst>
        </c:ser>
        <c:ser>
          <c:idx val="1"/>
          <c:order val="1"/>
          <c:tx>
            <c:strRef>
              <c:f>'Informe '!$H$2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'!$H$3:$H$8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5-46F9-B516-B9865CFDE9CC}"/>
            </c:ext>
          </c:extLst>
        </c:ser>
        <c:ser>
          <c:idx val="2"/>
          <c:order val="2"/>
          <c:tx>
            <c:strRef>
              <c:f>'Informe '!$I$2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'!$I$3:$I$8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5-46F9-B516-B9865CFD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701296"/>
        <c:axId val="1971717520"/>
      </c:barChart>
      <c:catAx>
        <c:axId val="19717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1717520"/>
        <c:crosses val="autoZero"/>
        <c:auto val="1"/>
        <c:lblAlgn val="ctr"/>
        <c:lblOffset val="100"/>
        <c:noMultiLvlLbl val="0"/>
      </c:catAx>
      <c:valAx>
        <c:axId val="1971717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7170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0" i="0" baseline="0">
                <a:effectLst/>
              </a:rPr>
              <a:t>Seguimiento Plan Anticorrupción y Atención al Ciudadano</a:t>
            </a:r>
            <a:endParaRPr lang="es-CO" sz="1200">
              <a:effectLst/>
            </a:endParaRPr>
          </a:p>
          <a:p>
            <a:pPr>
              <a:defRPr sz="1200"/>
            </a:pPr>
            <a:r>
              <a:rPr lang="es-CO" sz="1200" b="0" i="0" baseline="0">
                <a:effectLst/>
              </a:rPr>
              <a:t>Diciembre 31 de 2023</a:t>
            </a:r>
            <a:endParaRPr lang="es-C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'!$K$2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'!$K$3:$K$8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B-4C76-A8D5-3536BD1016F3}"/>
            </c:ext>
          </c:extLst>
        </c:ser>
        <c:ser>
          <c:idx val="1"/>
          <c:order val="1"/>
          <c:tx>
            <c:strRef>
              <c:f>'Informe '!$L$2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'!$L$3:$L$8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B-4C76-A8D5-3536BD1016F3}"/>
            </c:ext>
          </c:extLst>
        </c:ser>
        <c:ser>
          <c:idx val="2"/>
          <c:order val="2"/>
          <c:tx>
            <c:strRef>
              <c:f>'Informe '!$M$2</c:f>
              <c:strCache>
                <c:ptCount val="1"/>
                <c:pt idx="0">
                  <c:v>% Acumulado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'!$B$3:$B$8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f>'Informe '!$M$3:$M$8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B-4C76-A8D5-3536BD10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3873136"/>
        <c:axId val="1823871472"/>
      </c:barChart>
      <c:catAx>
        <c:axId val="18238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23871472"/>
        <c:crosses val="autoZero"/>
        <c:auto val="1"/>
        <c:lblAlgn val="ctr"/>
        <c:lblOffset val="100"/>
        <c:noMultiLvlLbl val="0"/>
      </c:catAx>
      <c:valAx>
        <c:axId val="182387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2387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anticorrupción</a:t>
            </a:r>
            <a:r>
              <a:rPr lang="es-CO" baseline="0"/>
              <a:t> y Atención al ciudadano</a:t>
            </a:r>
          </a:p>
          <a:p>
            <a:pPr>
              <a:defRPr/>
            </a:pPr>
            <a:r>
              <a:rPr lang="es-CO" baseline="0"/>
              <a:t>Avance de actividades  - Año 2023</a:t>
            </a:r>
            <a:endParaRPr lang="es-CO"/>
          </a:p>
        </c:rich>
      </c:tx>
      <c:layout>
        <c:manualLayout>
          <c:xMode val="edge"/>
          <c:yMode val="edge"/>
          <c:x val="0.33304460632964394"/>
          <c:y val="5.3709916265663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4.4293487232948063E-2"/>
          <c:y val="0.25394449350168785"/>
          <c:w val="0.94177143824432819"/>
          <c:h val="0.60888137074298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'!$C$73</c:f>
              <c:strCache>
                <c:ptCount val="1"/>
                <c:pt idx="0">
                  <c:v>% Programado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'!$B$73:$B$79</c15:sqref>
                  </c15:fullRef>
                </c:ext>
              </c:extLst>
              <c:f>'Informe '!$B$74:$B$79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'!$C$74:$C$80</c15:sqref>
                  </c15:fullRef>
                </c:ext>
              </c:extLst>
              <c:f>'Informe '!$C$75:$C$80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6-49E4-8F06-06D5D8EAB379}"/>
            </c:ext>
          </c:extLst>
        </c:ser>
        <c:ser>
          <c:idx val="1"/>
          <c:order val="1"/>
          <c:tx>
            <c:strRef>
              <c:f>'Informe '!$D$73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'!$B$73:$B$79</c15:sqref>
                  </c15:fullRef>
                </c:ext>
              </c:extLst>
              <c:f>'Informe '!$B$74:$B$79</c:f>
              <c:strCache>
                <c:ptCount val="6"/>
                <c:pt idx="0">
                  <c:v>Gestión del Riesgo de Corrupción</c:v>
                </c:pt>
                <c:pt idx="1">
                  <c:v>Racionalización de Trámites</c:v>
                </c:pt>
                <c:pt idx="2">
                  <c:v>Rendición de cuentas</c:v>
                </c:pt>
                <c:pt idx="3">
                  <c:v>Mecanismos para mejorar la Atención al Ciudadano</c:v>
                </c:pt>
                <c:pt idx="4">
                  <c:v>Mecanismos para la Transparencia y Acceso a la Información</c:v>
                </c:pt>
                <c:pt idx="5">
                  <c:v>Iniciativas adicionales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'!$D$74:$D$80</c15:sqref>
                  </c15:fullRef>
                </c:ext>
              </c:extLst>
              <c:f>'Informe '!$D$75:$D$80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6-49E4-8F06-06D5D8EAB3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8743120"/>
        <c:axId val="1968744784"/>
      </c:barChart>
      <c:catAx>
        <c:axId val="19687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68744784"/>
        <c:crosses val="autoZero"/>
        <c:auto val="1"/>
        <c:lblAlgn val="ctr"/>
        <c:lblOffset val="100"/>
        <c:noMultiLvlLbl val="0"/>
      </c:catAx>
      <c:valAx>
        <c:axId val="19687447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6874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14407250966927"/>
          <c:y val="0.93930867733668755"/>
          <c:w val="0.18971185498066137"/>
          <c:h val="4.7905998613843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767290</xdr:colOff>
      <xdr:row>0</xdr:row>
      <xdr:rowOff>204106</xdr:rowOff>
    </xdr:from>
    <xdr:to>
      <xdr:col>2</xdr:col>
      <xdr:colOff>3905249</xdr:colOff>
      <xdr:row>2</xdr:row>
      <xdr:rowOff>412750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3188F-1FE7-401D-BC52-2793069C660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767290" y="204106"/>
          <a:ext cx="7487709" cy="1097644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5</xdr:col>
      <xdr:colOff>702469</xdr:colOff>
      <xdr:row>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D577D69-1F75-4739-9FB7-82E86077B728}"/>
            </a:ext>
          </a:extLst>
        </xdr:cNvPr>
        <xdr:cNvSpPr txBox="1"/>
      </xdr:nvSpPr>
      <xdr:spPr>
        <a:xfrm>
          <a:off x="9643269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10</xdr:row>
      <xdr:rowOff>21169</xdr:rowOff>
    </xdr:from>
    <xdr:to>
      <xdr:col>4</xdr:col>
      <xdr:colOff>15875</xdr:colOff>
      <xdr:row>34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420CE1-7F93-46EC-A6A8-092709932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1533527</xdr:colOff>
      <xdr:row>11</xdr:row>
      <xdr:rowOff>20107</xdr:rowOff>
    </xdr:from>
    <xdr:to>
      <xdr:col>9</xdr:col>
      <xdr:colOff>2111375</xdr:colOff>
      <xdr:row>34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7EAB8F-6A80-41E8-A886-8CF4C4029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755649</xdr:colOff>
      <xdr:row>39</xdr:row>
      <xdr:rowOff>47624</xdr:rowOff>
    </xdr:from>
    <xdr:to>
      <xdr:col>3</xdr:col>
      <xdr:colOff>1603375</xdr:colOff>
      <xdr:row>64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975656-667F-41B8-A2AC-34B1AB62D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1373188</xdr:colOff>
      <xdr:row>11</xdr:row>
      <xdr:rowOff>9525</xdr:rowOff>
    </xdr:from>
    <xdr:to>
      <xdr:col>19</xdr:col>
      <xdr:colOff>603250</xdr:colOff>
      <xdr:row>34</xdr:row>
      <xdr:rowOff>158750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9E1988-FABD-444F-89C1-BF9E09333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1595438</xdr:colOff>
      <xdr:row>39</xdr:row>
      <xdr:rowOff>104774</xdr:rowOff>
    </xdr:from>
    <xdr:to>
      <xdr:col>9</xdr:col>
      <xdr:colOff>2079625</xdr:colOff>
      <xdr:row>64</xdr:row>
      <xdr:rowOff>126999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13C94F-99A9-40CE-A552-61C3CD46C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1349376</xdr:colOff>
      <xdr:row>39</xdr:row>
      <xdr:rowOff>95250</xdr:rowOff>
    </xdr:from>
    <xdr:to>
      <xdr:col>19</xdr:col>
      <xdr:colOff>603250</xdr:colOff>
      <xdr:row>64</xdr:row>
      <xdr:rowOff>158750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35FEE7-1292-4EBD-AFE8-6E1D44FBA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1595438</xdr:colOff>
      <xdr:row>71</xdr:row>
      <xdr:rowOff>-1</xdr:rowOff>
    </xdr:from>
    <xdr:to>
      <xdr:col>9</xdr:col>
      <xdr:colOff>1936751</xdr:colOff>
      <xdr:row>103</xdr:row>
      <xdr:rowOff>15875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95DEFCE-9D00-432A-95DC-FECC2149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a De la Parra Rivero" id="{FC09276A-5638-4490-9808-A93EDE407CA8}" userId="S::jdelaparra@invias.gov.co::f8bd95ab-1c42-4b64-baad-bf3b703ab80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9"/>
  <sheetViews>
    <sheetView tabSelected="1" zoomScale="50" zoomScaleNormal="50" zoomScaleSheetLayoutView="50" workbookViewId="0">
      <pane xSplit="5" ySplit="7" topLeftCell="F68" activePane="bottomRight" state="frozen"/>
      <selection activeCell="C1" sqref="C1:E1"/>
      <selection pane="topRight" activeCell="C1" sqref="C1:E1"/>
      <selection pane="bottomLeft" activeCell="C1" sqref="C1:E1"/>
      <selection pane="bottomRight" activeCell="H71" sqref="H71"/>
    </sheetView>
  </sheetViews>
  <sheetFormatPr baseColWidth="10" defaultRowHeight="14.5" x14ac:dyDescent="0.35"/>
  <cols>
    <col min="1" max="1" width="22" style="99" customWidth="1"/>
    <col min="2" max="2" width="40.26953125" style="86" customWidth="1"/>
    <col min="3" max="3" width="64.81640625" style="100" customWidth="1"/>
    <col min="4" max="4" width="52.26953125" style="100" customWidth="1"/>
    <col min="5" max="5" width="22.453125" style="100" customWidth="1"/>
    <col min="6" max="6" width="40" style="100" customWidth="1"/>
    <col min="7" max="7" width="16.26953125" style="100" customWidth="1"/>
    <col min="8" max="8" width="15.26953125" style="100" customWidth="1"/>
    <col min="9" max="11" width="14.81640625" style="86" customWidth="1"/>
    <col min="12" max="12" width="66.54296875" style="86" customWidth="1"/>
    <col min="13" max="13" width="16.26953125" style="86" customWidth="1"/>
    <col min="14" max="15" width="14.81640625" style="86" customWidth="1"/>
    <col min="16" max="16" width="66.54296875" style="86" customWidth="1"/>
    <col min="17" max="17" width="19.1796875" style="86" customWidth="1"/>
    <col min="18" max="19" width="13.7265625" style="86" customWidth="1"/>
    <col min="20" max="20" width="66.54296875" style="86" customWidth="1"/>
    <col min="21" max="21" width="19.26953125" style="86" customWidth="1"/>
    <col min="22" max="22" width="20.26953125" style="101" customWidth="1"/>
    <col min="23" max="26" width="10.81640625" style="86"/>
    <col min="27" max="16384" width="10.90625" style="86"/>
  </cols>
  <sheetData>
    <row r="1" spans="1:22" ht="32.5" customHeight="1" x14ac:dyDescent="0.35">
      <c r="A1" s="115"/>
      <c r="B1" s="116"/>
      <c r="C1" s="116"/>
      <c r="D1" s="121" t="s">
        <v>54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 t="s">
        <v>164</v>
      </c>
      <c r="V1" s="123"/>
    </row>
    <row r="2" spans="1:22" ht="37.5" customHeight="1" x14ac:dyDescent="0.35">
      <c r="A2" s="117"/>
      <c r="B2" s="118"/>
      <c r="C2" s="118"/>
      <c r="D2" s="122" t="s">
        <v>165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4"/>
      <c r="V2" s="125"/>
    </row>
    <row r="3" spans="1:22" ht="38" customHeight="1" thickBot="1" x14ac:dyDescent="0.4">
      <c r="A3" s="119"/>
      <c r="B3" s="120"/>
      <c r="C3" s="120"/>
      <c r="D3" s="126" t="s">
        <v>166</v>
      </c>
      <c r="E3" s="127"/>
      <c r="F3" s="273" t="s">
        <v>163</v>
      </c>
      <c r="G3" s="273"/>
      <c r="H3" s="273"/>
      <c r="I3" s="273"/>
      <c r="J3" s="273"/>
      <c r="K3" s="87"/>
      <c r="L3" s="273" t="s">
        <v>132</v>
      </c>
      <c r="M3" s="273"/>
      <c r="N3" s="273"/>
      <c r="O3" s="273"/>
      <c r="P3" s="273"/>
      <c r="Q3" s="273" t="s">
        <v>133</v>
      </c>
      <c r="R3" s="273"/>
      <c r="S3" s="273"/>
      <c r="T3" s="273"/>
      <c r="U3" s="273"/>
      <c r="V3" s="274"/>
    </row>
    <row r="4" spans="1:22" ht="32.65" customHeight="1" thickBot="1" x14ac:dyDescent="0.4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</row>
    <row r="5" spans="1:22" ht="34.9" customHeight="1" thickBot="1" x14ac:dyDescent="0.4">
      <c r="A5" s="128" t="s">
        <v>52</v>
      </c>
      <c r="B5" s="130" t="s">
        <v>3</v>
      </c>
      <c r="C5" s="128" t="s">
        <v>4</v>
      </c>
      <c r="D5" s="129" t="s">
        <v>5</v>
      </c>
      <c r="E5" s="147" t="s">
        <v>125</v>
      </c>
      <c r="F5" s="129" t="s">
        <v>41</v>
      </c>
      <c r="G5" s="129" t="s">
        <v>42</v>
      </c>
      <c r="H5" s="131" t="s">
        <v>43</v>
      </c>
      <c r="I5" s="128" t="s">
        <v>44</v>
      </c>
      <c r="J5" s="129"/>
      <c r="K5" s="130"/>
      <c r="L5" s="131"/>
      <c r="M5" s="129" t="s">
        <v>126</v>
      </c>
      <c r="N5" s="129"/>
      <c r="O5" s="130"/>
      <c r="P5" s="131"/>
      <c r="Q5" s="129" t="s">
        <v>128</v>
      </c>
      <c r="R5" s="129"/>
      <c r="S5" s="130"/>
      <c r="T5" s="131"/>
      <c r="U5" s="291" t="s">
        <v>131</v>
      </c>
      <c r="V5" s="292"/>
    </row>
    <row r="6" spans="1:22" ht="16.149999999999999" customHeight="1" x14ac:dyDescent="0.35">
      <c r="A6" s="132"/>
      <c r="B6" s="134"/>
      <c r="C6" s="132"/>
      <c r="D6" s="133"/>
      <c r="E6" s="148"/>
      <c r="F6" s="133"/>
      <c r="G6" s="133"/>
      <c r="H6" s="135"/>
      <c r="I6" s="132"/>
      <c r="J6" s="133"/>
      <c r="K6" s="134"/>
      <c r="L6" s="135"/>
      <c r="M6" s="133"/>
      <c r="N6" s="133"/>
      <c r="O6" s="134"/>
      <c r="P6" s="135"/>
      <c r="Q6" s="133"/>
      <c r="R6" s="133"/>
      <c r="S6" s="134"/>
      <c r="T6" s="135"/>
      <c r="U6" s="306" t="s">
        <v>127</v>
      </c>
      <c r="V6" s="308" t="s">
        <v>130</v>
      </c>
    </row>
    <row r="7" spans="1:22" ht="44.65" customHeight="1" thickBot="1" x14ac:dyDescent="0.4">
      <c r="A7" s="144"/>
      <c r="B7" s="145"/>
      <c r="C7" s="144"/>
      <c r="D7" s="146"/>
      <c r="E7" s="149"/>
      <c r="F7" s="146"/>
      <c r="G7" s="146"/>
      <c r="H7" s="152"/>
      <c r="I7" s="88" t="s">
        <v>124</v>
      </c>
      <c r="J7" s="48" t="s">
        <v>32</v>
      </c>
      <c r="K7" s="49" t="s">
        <v>153</v>
      </c>
      <c r="L7" s="50" t="s">
        <v>129</v>
      </c>
      <c r="M7" s="88" t="s">
        <v>124</v>
      </c>
      <c r="N7" s="31" t="s">
        <v>32</v>
      </c>
      <c r="O7" s="47"/>
      <c r="P7" s="36" t="s">
        <v>129</v>
      </c>
      <c r="Q7" s="88" t="s">
        <v>124</v>
      </c>
      <c r="R7" s="31" t="s">
        <v>32</v>
      </c>
      <c r="S7" s="47"/>
      <c r="T7" s="36" t="s">
        <v>129</v>
      </c>
      <c r="U7" s="307"/>
      <c r="V7" s="309"/>
    </row>
    <row r="8" spans="1:22" ht="42" customHeight="1" x14ac:dyDescent="0.35">
      <c r="A8" s="136" t="s">
        <v>120</v>
      </c>
      <c r="B8" s="139" t="s">
        <v>34</v>
      </c>
      <c r="C8" s="52" t="s">
        <v>84</v>
      </c>
      <c r="D8" s="53" t="s">
        <v>65</v>
      </c>
      <c r="E8" s="54">
        <v>1</v>
      </c>
      <c r="F8" s="54" t="s">
        <v>86</v>
      </c>
      <c r="G8" s="55">
        <v>45689</v>
      </c>
      <c r="H8" s="56">
        <v>45716</v>
      </c>
      <c r="I8" s="89"/>
      <c r="J8" s="37">
        <f>I8/$E$8</f>
        <v>0</v>
      </c>
      <c r="K8" s="160">
        <f>AVERAGE(J8:J21)</f>
        <v>0</v>
      </c>
      <c r="L8" s="6"/>
      <c r="M8" s="89"/>
      <c r="N8" s="25">
        <f>M8/$E$8</f>
        <v>0</v>
      </c>
      <c r="O8" s="141">
        <f>AVERAGE(N8:N21)</f>
        <v>0</v>
      </c>
      <c r="P8" s="6"/>
      <c r="Q8" s="89"/>
      <c r="R8" s="25">
        <f>Q8/$E$8</f>
        <v>0</v>
      </c>
      <c r="S8" s="141">
        <f>AVERAGE(R8:R21)</f>
        <v>0</v>
      </c>
      <c r="T8" s="6"/>
      <c r="U8" s="13">
        <f>J8+N8+R8</f>
        <v>0</v>
      </c>
      <c r="V8" s="141">
        <f>AVERAGE(U8:U21)</f>
        <v>0</v>
      </c>
    </row>
    <row r="9" spans="1:22" ht="43.9" customHeight="1" x14ac:dyDescent="0.35">
      <c r="A9" s="137"/>
      <c r="B9" s="140"/>
      <c r="C9" s="65" t="s">
        <v>85</v>
      </c>
      <c r="D9" s="66" t="s">
        <v>70</v>
      </c>
      <c r="E9" s="67">
        <v>1</v>
      </c>
      <c r="F9" s="67" t="s">
        <v>86</v>
      </c>
      <c r="G9" s="68">
        <v>45689</v>
      </c>
      <c r="H9" s="69">
        <v>45716</v>
      </c>
      <c r="I9" s="90"/>
      <c r="J9" s="26">
        <f>I9/$E$9</f>
        <v>0</v>
      </c>
      <c r="K9" s="161"/>
      <c r="L9" s="7"/>
      <c r="M9" s="90"/>
      <c r="N9" s="26">
        <f>M9/$E$9</f>
        <v>0</v>
      </c>
      <c r="O9" s="142"/>
      <c r="P9" s="7"/>
      <c r="Q9" s="90"/>
      <c r="R9" s="26">
        <f>Q9/$E$9</f>
        <v>0</v>
      </c>
      <c r="S9" s="142"/>
      <c r="T9" s="7"/>
      <c r="U9" s="14">
        <f>J9+N9+R9</f>
        <v>0</v>
      </c>
      <c r="V9" s="142"/>
    </row>
    <row r="10" spans="1:22" ht="37.9" customHeight="1" x14ac:dyDescent="0.35">
      <c r="A10" s="137"/>
      <c r="B10" s="140" t="s">
        <v>6</v>
      </c>
      <c r="C10" s="65" t="s">
        <v>35</v>
      </c>
      <c r="D10" s="66" t="s">
        <v>71</v>
      </c>
      <c r="E10" s="67">
        <v>1</v>
      </c>
      <c r="F10" s="67" t="s">
        <v>86</v>
      </c>
      <c r="G10" s="68">
        <v>45677</v>
      </c>
      <c r="H10" s="69">
        <v>45688</v>
      </c>
      <c r="I10" s="90"/>
      <c r="J10" s="26">
        <f>I10/$E$10</f>
        <v>0</v>
      </c>
      <c r="K10" s="161"/>
      <c r="L10" s="7"/>
      <c r="M10" s="90"/>
      <c r="N10" s="26">
        <f>M10/$E$10</f>
        <v>0</v>
      </c>
      <c r="O10" s="142"/>
      <c r="P10" s="7"/>
      <c r="Q10" s="90"/>
      <c r="R10" s="26">
        <f>Q10/$E$10</f>
        <v>0</v>
      </c>
      <c r="S10" s="142"/>
      <c r="T10" s="7"/>
      <c r="U10" s="14">
        <f>J10+N10+R10</f>
        <v>0</v>
      </c>
      <c r="V10" s="142"/>
    </row>
    <row r="11" spans="1:22" ht="26.65" customHeight="1" x14ac:dyDescent="0.35">
      <c r="A11" s="137"/>
      <c r="B11" s="140"/>
      <c r="C11" s="110" t="s">
        <v>67</v>
      </c>
      <c r="D11" s="150" t="s">
        <v>69</v>
      </c>
      <c r="E11" s="151">
        <v>1</v>
      </c>
      <c r="F11" s="67" t="s">
        <v>86</v>
      </c>
      <c r="G11" s="68">
        <v>45677</v>
      </c>
      <c r="H11" s="69">
        <v>45688</v>
      </c>
      <c r="I11" s="112"/>
      <c r="J11" s="159">
        <f>I11/$E$11</f>
        <v>0</v>
      </c>
      <c r="K11" s="161"/>
      <c r="L11" s="111"/>
      <c r="M11" s="112"/>
      <c r="N11" s="113">
        <f>M11/$E$11</f>
        <v>0</v>
      </c>
      <c r="O11" s="142"/>
      <c r="P11" s="111"/>
      <c r="Q11" s="112"/>
      <c r="R11" s="113">
        <f>Q11/$E$11</f>
        <v>0</v>
      </c>
      <c r="S11" s="142"/>
      <c r="T11" s="111"/>
      <c r="U11" s="154">
        <f>J11+N11+R11</f>
        <v>0</v>
      </c>
      <c r="V11" s="142"/>
    </row>
    <row r="12" spans="1:22" ht="25.5" customHeight="1" x14ac:dyDescent="0.35">
      <c r="A12" s="137"/>
      <c r="B12" s="140"/>
      <c r="C12" s="110"/>
      <c r="D12" s="150"/>
      <c r="E12" s="151"/>
      <c r="F12" s="67" t="s">
        <v>83</v>
      </c>
      <c r="G12" s="68">
        <v>45677</v>
      </c>
      <c r="H12" s="69">
        <v>45688</v>
      </c>
      <c r="I12" s="112"/>
      <c r="J12" s="159"/>
      <c r="K12" s="161"/>
      <c r="L12" s="111"/>
      <c r="M12" s="112"/>
      <c r="N12" s="114"/>
      <c r="O12" s="142"/>
      <c r="P12" s="111"/>
      <c r="Q12" s="112"/>
      <c r="R12" s="114"/>
      <c r="S12" s="142"/>
      <c r="T12" s="111"/>
      <c r="U12" s="163"/>
      <c r="V12" s="142"/>
    </row>
    <row r="13" spans="1:22" ht="33" customHeight="1" x14ac:dyDescent="0.35">
      <c r="A13" s="137"/>
      <c r="B13" s="140"/>
      <c r="C13" s="110" t="s">
        <v>66</v>
      </c>
      <c r="D13" s="150" t="s">
        <v>87</v>
      </c>
      <c r="E13" s="151">
        <v>1</v>
      </c>
      <c r="F13" s="67" t="s">
        <v>86</v>
      </c>
      <c r="G13" s="68">
        <v>45677</v>
      </c>
      <c r="H13" s="69">
        <v>45688</v>
      </c>
      <c r="I13" s="112"/>
      <c r="J13" s="159">
        <f>I13/$E$13</f>
        <v>0</v>
      </c>
      <c r="K13" s="161"/>
      <c r="L13" s="111"/>
      <c r="M13" s="112"/>
      <c r="N13" s="113">
        <f>M13/$E$13</f>
        <v>0</v>
      </c>
      <c r="O13" s="142"/>
      <c r="P13" s="111"/>
      <c r="Q13" s="112"/>
      <c r="R13" s="113">
        <f>Q13/$E$13</f>
        <v>0</v>
      </c>
      <c r="S13" s="142"/>
      <c r="T13" s="111"/>
      <c r="U13" s="154">
        <f>J13+N13+R13</f>
        <v>0</v>
      </c>
      <c r="V13" s="142"/>
    </row>
    <row r="14" spans="1:22" ht="27" customHeight="1" x14ac:dyDescent="0.35">
      <c r="A14" s="137"/>
      <c r="B14" s="140"/>
      <c r="C14" s="110"/>
      <c r="D14" s="150"/>
      <c r="E14" s="151"/>
      <c r="F14" s="67" t="s">
        <v>88</v>
      </c>
      <c r="G14" s="68">
        <v>45677</v>
      </c>
      <c r="H14" s="69">
        <v>45688</v>
      </c>
      <c r="I14" s="112"/>
      <c r="J14" s="159"/>
      <c r="K14" s="161"/>
      <c r="L14" s="111"/>
      <c r="M14" s="112"/>
      <c r="N14" s="114"/>
      <c r="O14" s="142"/>
      <c r="P14" s="111"/>
      <c r="Q14" s="112"/>
      <c r="R14" s="114"/>
      <c r="S14" s="142"/>
      <c r="T14" s="111"/>
      <c r="U14" s="163"/>
      <c r="V14" s="142"/>
    </row>
    <row r="15" spans="1:22" ht="54.4" customHeight="1" x14ac:dyDescent="0.35">
      <c r="A15" s="137"/>
      <c r="B15" s="140" t="s">
        <v>7</v>
      </c>
      <c r="C15" s="65" t="s">
        <v>36</v>
      </c>
      <c r="D15" s="66" t="s">
        <v>101</v>
      </c>
      <c r="E15" s="67">
        <v>1</v>
      </c>
      <c r="F15" s="67" t="s">
        <v>86</v>
      </c>
      <c r="G15" s="68">
        <v>45677</v>
      </c>
      <c r="H15" s="69">
        <v>45688</v>
      </c>
      <c r="I15" s="90"/>
      <c r="J15" s="26">
        <f>I15/$E$15</f>
        <v>0</v>
      </c>
      <c r="K15" s="161"/>
      <c r="L15" s="7"/>
      <c r="M15" s="90"/>
      <c r="N15" s="26">
        <f>M15/$E$15</f>
        <v>0</v>
      </c>
      <c r="O15" s="142"/>
      <c r="P15" s="7"/>
      <c r="Q15" s="90"/>
      <c r="R15" s="26">
        <f>Q15/$E$15</f>
        <v>0</v>
      </c>
      <c r="S15" s="142"/>
      <c r="T15" s="7"/>
      <c r="U15" s="14">
        <f t="shared" ref="U15:U20" si="0">J15+N15+R15</f>
        <v>0</v>
      </c>
      <c r="V15" s="142"/>
    </row>
    <row r="16" spans="1:22" ht="40.15" customHeight="1" x14ac:dyDescent="0.35">
      <c r="A16" s="137"/>
      <c r="B16" s="140"/>
      <c r="C16" s="65" t="s">
        <v>37</v>
      </c>
      <c r="D16" s="66" t="s">
        <v>68</v>
      </c>
      <c r="E16" s="67">
        <v>1</v>
      </c>
      <c r="F16" s="67" t="s">
        <v>86</v>
      </c>
      <c r="G16" s="68">
        <v>45677</v>
      </c>
      <c r="H16" s="69">
        <v>45688</v>
      </c>
      <c r="I16" s="90"/>
      <c r="J16" s="26">
        <f>I16/$E$16</f>
        <v>0</v>
      </c>
      <c r="K16" s="161"/>
      <c r="L16" s="7"/>
      <c r="M16" s="90"/>
      <c r="N16" s="26">
        <f>M16/$E$16</f>
        <v>0</v>
      </c>
      <c r="O16" s="142"/>
      <c r="P16" s="7"/>
      <c r="Q16" s="90"/>
      <c r="R16" s="26">
        <f>Q16/$E$16</f>
        <v>0</v>
      </c>
      <c r="S16" s="142"/>
      <c r="T16" s="7"/>
      <c r="U16" s="14">
        <f t="shared" si="0"/>
        <v>0</v>
      </c>
      <c r="V16" s="142"/>
    </row>
    <row r="17" spans="1:22" ht="40.9" customHeight="1" x14ac:dyDescent="0.35">
      <c r="A17" s="137"/>
      <c r="B17" s="140"/>
      <c r="C17" s="65" t="s">
        <v>119</v>
      </c>
      <c r="D17" s="66" t="s">
        <v>102</v>
      </c>
      <c r="E17" s="67">
        <v>1</v>
      </c>
      <c r="F17" s="67" t="s">
        <v>86</v>
      </c>
      <c r="G17" s="68">
        <v>45677</v>
      </c>
      <c r="H17" s="69">
        <v>45688</v>
      </c>
      <c r="I17" s="90"/>
      <c r="J17" s="26">
        <f>I17/$E$17</f>
        <v>0</v>
      </c>
      <c r="K17" s="161"/>
      <c r="L17" s="7"/>
      <c r="M17" s="90"/>
      <c r="N17" s="26">
        <f>M17/$E$17</f>
        <v>0</v>
      </c>
      <c r="O17" s="142"/>
      <c r="P17" s="7"/>
      <c r="Q17" s="90"/>
      <c r="R17" s="26">
        <f>Q17/$E$17</f>
        <v>0</v>
      </c>
      <c r="S17" s="142"/>
      <c r="T17" s="7"/>
      <c r="U17" s="14">
        <f t="shared" si="0"/>
        <v>0</v>
      </c>
      <c r="V17" s="142"/>
    </row>
    <row r="18" spans="1:22" ht="43.5" customHeight="1" x14ac:dyDescent="0.35">
      <c r="A18" s="137"/>
      <c r="B18" s="85" t="s">
        <v>8</v>
      </c>
      <c r="C18" s="65" t="s">
        <v>38</v>
      </c>
      <c r="D18" s="66" t="s">
        <v>159</v>
      </c>
      <c r="E18" s="67">
        <v>3</v>
      </c>
      <c r="F18" s="67" t="s">
        <v>86</v>
      </c>
      <c r="G18" s="68">
        <v>45689</v>
      </c>
      <c r="H18" s="69">
        <v>45677</v>
      </c>
      <c r="I18" s="90"/>
      <c r="J18" s="26">
        <f>I18/$E$18</f>
        <v>0</v>
      </c>
      <c r="K18" s="161"/>
      <c r="L18" s="7"/>
      <c r="M18" s="90"/>
      <c r="N18" s="26">
        <f>M18/$E$18</f>
        <v>0</v>
      </c>
      <c r="O18" s="142"/>
      <c r="P18" s="7"/>
      <c r="Q18" s="90"/>
      <c r="R18" s="26">
        <f>Q18/$E$18</f>
        <v>0</v>
      </c>
      <c r="S18" s="142"/>
      <c r="T18" s="7"/>
      <c r="U18" s="14">
        <f t="shared" si="0"/>
        <v>0</v>
      </c>
      <c r="V18" s="142"/>
    </row>
    <row r="19" spans="1:22" ht="40.15" customHeight="1" x14ac:dyDescent="0.35">
      <c r="A19" s="137"/>
      <c r="B19" s="140" t="s">
        <v>9</v>
      </c>
      <c r="C19" s="65" t="s">
        <v>39</v>
      </c>
      <c r="D19" s="66" t="s">
        <v>160</v>
      </c>
      <c r="E19" s="67">
        <v>3</v>
      </c>
      <c r="F19" s="67" t="s">
        <v>97</v>
      </c>
      <c r="G19" s="68">
        <v>45689</v>
      </c>
      <c r="H19" s="69">
        <v>45677</v>
      </c>
      <c r="I19" s="90"/>
      <c r="J19" s="26">
        <f>I19/$E$19</f>
        <v>0</v>
      </c>
      <c r="K19" s="161"/>
      <c r="L19" s="7"/>
      <c r="M19" s="90"/>
      <c r="N19" s="26">
        <f>M19/$E$19</f>
        <v>0</v>
      </c>
      <c r="O19" s="142"/>
      <c r="P19" s="7"/>
      <c r="Q19" s="90"/>
      <c r="R19" s="26">
        <f>Q19/$E$19</f>
        <v>0</v>
      </c>
      <c r="S19" s="142"/>
      <c r="T19" s="7"/>
      <c r="U19" s="14">
        <f t="shared" si="0"/>
        <v>0</v>
      </c>
      <c r="V19" s="142"/>
    </row>
    <row r="20" spans="1:22" ht="32.65" customHeight="1" x14ac:dyDescent="0.35">
      <c r="A20" s="137"/>
      <c r="B20" s="140"/>
      <c r="C20" s="110" t="s">
        <v>40</v>
      </c>
      <c r="D20" s="166" t="s">
        <v>89</v>
      </c>
      <c r="E20" s="168">
        <v>1</v>
      </c>
      <c r="F20" s="67" t="s">
        <v>81</v>
      </c>
      <c r="G20" s="170">
        <v>45689</v>
      </c>
      <c r="H20" s="172">
        <v>46022</v>
      </c>
      <c r="I20" s="156"/>
      <c r="J20" s="159">
        <f>I20/$E$20</f>
        <v>0</v>
      </c>
      <c r="K20" s="161"/>
      <c r="L20" s="111"/>
      <c r="M20" s="156"/>
      <c r="N20" s="113">
        <f>M20/$E$20</f>
        <v>0</v>
      </c>
      <c r="O20" s="142"/>
      <c r="P20" s="111"/>
      <c r="Q20" s="156"/>
      <c r="R20" s="113">
        <f>Q20/$E$20</f>
        <v>0</v>
      </c>
      <c r="S20" s="142"/>
      <c r="T20" s="111"/>
      <c r="U20" s="154">
        <f t="shared" si="0"/>
        <v>0</v>
      </c>
      <c r="V20" s="142"/>
    </row>
    <row r="21" spans="1:22" ht="26.65" customHeight="1" thickBot="1" x14ac:dyDescent="0.4">
      <c r="A21" s="138"/>
      <c r="B21" s="164"/>
      <c r="C21" s="165"/>
      <c r="D21" s="167"/>
      <c r="E21" s="169"/>
      <c r="F21" s="63" t="s">
        <v>82</v>
      </c>
      <c r="G21" s="171"/>
      <c r="H21" s="173"/>
      <c r="I21" s="157"/>
      <c r="J21" s="174"/>
      <c r="K21" s="162"/>
      <c r="L21" s="153"/>
      <c r="M21" s="157"/>
      <c r="N21" s="158"/>
      <c r="O21" s="143"/>
      <c r="P21" s="153"/>
      <c r="Q21" s="157"/>
      <c r="R21" s="158"/>
      <c r="S21" s="143"/>
      <c r="T21" s="153"/>
      <c r="U21" s="155"/>
      <c r="V21" s="143"/>
    </row>
    <row r="22" spans="1:22" ht="49.9" customHeight="1" x14ac:dyDescent="0.35">
      <c r="A22" s="175" t="s">
        <v>0</v>
      </c>
      <c r="B22" s="178" t="s">
        <v>31</v>
      </c>
      <c r="C22" s="181" t="s">
        <v>117</v>
      </c>
      <c r="D22" s="183" t="s">
        <v>107</v>
      </c>
      <c r="E22" s="185">
        <v>1</v>
      </c>
      <c r="F22" s="58" t="s">
        <v>90</v>
      </c>
      <c r="G22" s="187">
        <v>45689</v>
      </c>
      <c r="H22" s="189">
        <v>45747</v>
      </c>
      <c r="I22" s="191"/>
      <c r="J22" s="204">
        <f>I22/$E$22</f>
        <v>0</v>
      </c>
      <c r="K22" s="218">
        <f>AVERAGE(J22:J37)</f>
        <v>0</v>
      </c>
      <c r="L22" s="205"/>
      <c r="M22" s="191"/>
      <c r="N22" s="207">
        <f>M22/$E$22</f>
        <v>0</v>
      </c>
      <c r="O22" s="201">
        <f>AVERAGE(N22:N37)</f>
        <v>0</v>
      </c>
      <c r="P22" s="208"/>
      <c r="Q22" s="191"/>
      <c r="R22" s="207">
        <f>Q22/$E$22</f>
        <v>0</v>
      </c>
      <c r="S22" s="201">
        <f>AVERAGE(R22:R37)</f>
        <v>0</v>
      </c>
      <c r="T22" s="208"/>
      <c r="U22" s="216">
        <f>J22+N22+R22</f>
        <v>0</v>
      </c>
      <c r="V22" s="201">
        <f>AVERAGE(U22:U37)</f>
        <v>0</v>
      </c>
    </row>
    <row r="23" spans="1:22" ht="30" customHeight="1" x14ac:dyDescent="0.35">
      <c r="A23" s="176"/>
      <c r="B23" s="179"/>
      <c r="C23" s="182"/>
      <c r="D23" s="184"/>
      <c r="E23" s="186"/>
      <c r="F23" s="59" t="s">
        <v>91</v>
      </c>
      <c r="G23" s="188"/>
      <c r="H23" s="190"/>
      <c r="I23" s="192"/>
      <c r="J23" s="204"/>
      <c r="K23" s="202"/>
      <c r="L23" s="206"/>
      <c r="M23" s="192"/>
      <c r="N23" s="204"/>
      <c r="O23" s="202"/>
      <c r="P23" s="206"/>
      <c r="Q23" s="192"/>
      <c r="R23" s="204"/>
      <c r="S23" s="202"/>
      <c r="T23" s="206"/>
      <c r="U23" s="215"/>
      <c r="V23" s="202"/>
    </row>
    <row r="24" spans="1:22" ht="30" customHeight="1" x14ac:dyDescent="0.35">
      <c r="A24" s="176"/>
      <c r="B24" s="179"/>
      <c r="C24" s="182"/>
      <c r="D24" s="184"/>
      <c r="E24" s="186"/>
      <c r="F24" s="59" t="s">
        <v>92</v>
      </c>
      <c r="G24" s="188"/>
      <c r="H24" s="190"/>
      <c r="I24" s="192"/>
      <c r="J24" s="204"/>
      <c r="K24" s="202"/>
      <c r="L24" s="206"/>
      <c r="M24" s="192"/>
      <c r="N24" s="204"/>
      <c r="O24" s="202"/>
      <c r="P24" s="206"/>
      <c r="Q24" s="192"/>
      <c r="R24" s="204"/>
      <c r="S24" s="202"/>
      <c r="T24" s="206"/>
      <c r="U24" s="215"/>
      <c r="V24" s="202"/>
    </row>
    <row r="25" spans="1:22" ht="30" customHeight="1" x14ac:dyDescent="0.35">
      <c r="A25" s="176"/>
      <c r="B25" s="179"/>
      <c r="C25" s="182"/>
      <c r="D25" s="184"/>
      <c r="E25" s="186"/>
      <c r="F25" s="60" t="s">
        <v>86</v>
      </c>
      <c r="G25" s="188"/>
      <c r="H25" s="190"/>
      <c r="I25" s="192"/>
      <c r="J25" s="114"/>
      <c r="K25" s="202"/>
      <c r="L25" s="206"/>
      <c r="M25" s="192"/>
      <c r="N25" s="114"/>
      <c r="O25" s="202"/>
      <c r="P25" s="206"/>
      <c r="Q25" s="192"/>
      <c r="R25" s="114"/>
      <c r="S25" s="202"/>
      <c r="T25" s="206"/>
      <c r="U25" s="210"/>
      <c r="V25" s="202"/>
    </row>
    <row r="26" spans="1:22" ht="30" customHeight="1" x14ac:dyDescent="0.35">
      <c r="A26" s="176"/>
      <c r="B26" s="179"/>
      <c r="C26" s="182" t="s">
        <v>45</v>
      </c>
      <c r="D26" s="184" t="s">
        <v>50</v>
      </c>
      <c r="E26" s="194">
        <v>1</v>
      </c>
      <c r="F26" s="61" t="s">
        <v>99</v>
      </c>
      <c r="G26" s="188">
        <v>45689</v>
      </c>
      <c r="H26" s="190">
        <v>45900</v>
      </c>
      <c r="I26" s="192"/>
      <c r="J26" s="113">
        <f>I26/$E$26</f>
        <v>0</v>
      </c>
      <c r="K26" s="202"/>
      <c r="L26" s="193"/>
      <c r="M26" s="192"/>
      <c r="N26" s="113">
        <f>M26/$E$26</f>
        <v>0</v>
      </c>
      <c r="O26" s="202"/>
      <c r="P26" s="193"/>
      <c r="Q26" s="192"/>
      <c r="R26" s="113">
        <f>Q26/$E$26</f>
        <v>0</v>
      </c>
      <c r="S26" s="202"/>
      <c r="T26" s="193"/>
      <c r="U26" s="209">
        <f>J26+N26+R26</f>
        <v>0</v>
      </c>
      <c r="V26" s="202"/>
    </row>
    <row r="27" spans="1:22" ht="30" customHeight="1" x14ac:dyDescent="0.35">
      <c r="A27" s="176"/>
      <c r="B27" s="179"/>
      <c r="C27" s="182"/>
      <c r="D27" s="184"/>
      <c r="E27" s="194"/>
      <c r="F27" s="60" t="s">
        <v>92</v>
      </c>
      <c r="G27" s="188"/>
      <c r="H27" s="190"/>
      <c r="I27" s="192"/>
      <c r="J27" s="114"/>
      <c r="K27" s="202"/>
      <c r="L27" s="193"/>
      <c r="M27" s="192"/>
      <c r="N27" s="114"/>
      <c r="O27" s="202"/>
      <c r="P27" s="193"/>
      <c r="Q27" s="192"/>
      <c r="R27" s="114"/>
      <c r="S27" s="202"/>
      <c r="T27" s="193"/>
      <c r="U27" s="210"/>
      <c r="V27" s="202"/>
    </row>
    <row r="28" spans="1:22" ht="30" customHeight="1" x14ac:dyDescent="0.35">
      <c r="A28" s="176"/>
      <c r="B28" s="179"/>
      <c r="C28" s="182" t="s">
        <v>46</v>
      </c>
      <c r="D28" s="184" t="s">
        <v>51</v>
      </c>
      <c r="E28" s="194">
        <v>1</v>
      </c>
      <c r="F28" s="61" t="s">
        <v>99</v>
      </c>
      <c r="G28" s="188">
        <v>45689</v>
      </c>
      <c r="H28" s="190">
        <v>45900</v>
      </c>
      <c r="I28" s="192"/>
      <c r="J28" s="113">
        <f>I28/$E$28</f>
        <v>0</v>
      </c>
      <c r="K28" s="202"/>
      <c r="L28" s="193"/>
      <c r="M28" s="192"/>
      <c r="N28" s="113">
        <f>M28/$E$28</f>
        <v>0</v>
      </c>
      <c r="O28" s="202"/>
      <c r="P28" s="193"/>
      <c r="Q28" s="192"/>
      <c r="R28" s="113">
        <f>Q28/$E$28</f>
        <v>0</v>
      </c>
      <c r="S28" s="202"/>
      <c r="T28" s="193"/>
      <c r="U28" s="209">
        <f>J28+N28+R28</f>
        <v>0</v>
      </c>
      <c r="V28" s="202"/>
    </row>
    <row r="29" spans="1:22" ht="30" customHeight="1" x14ac:dyDescent="0.35">
      <c r="A29" s="176"/>
      <c r="B29" s="179"/>
      <c r="C29" s="182"/>
      <c r="D29" s="184"/>
      <c r="E29" s="194"/>
      <c r="F29" s="60" t="s">
        <v>92</v>
      </c>
      <c r="G29" s="188"/>
      <c r="H29" s="190"/>
      <c r="I29" s="192"/>
      <c r="J29" s="114"/>
      <c r="K29" s="202"/>
      <c r="L29" s="193"/>
      <c r="M29" s="192"/>
      <c r="N29" s="114"/>
      <c r="O29" s="202"/>
      <c r="P29" s="193"/>
      <c r="Q29" s="192"/>
      <c r="R29" s="114"/>
      <c r="S29" s="202"/>
      <c r="T29" s="193"/>
      <c r="U29" s="210"/>
      <c r="V29" s="202"/>
    </row>
    <row r="30" spans="1:22" ht="30" customHeight="1" x14ac:dyDescent="0.35">
      <c r="A30" s="176"/>
      <c r="B30" s="179"/>
      <c r="C30" s="182" t="s">
        <v>47</v>
      </c>
      <c r="D30" s="184" t="s">
        <v>80</v>
      </c>
      <c r="E30" s="186">
        <v>1</v>
      </c>
      <c r="F30" s="82" t="s">
        <v>86</v>
      </c>
      <c r="G30" s="188">
        <v>45689</v>
      </c>
      <c r="H30" s="190">
        <v>45900</v>
      </c>
      <c r="I30" s="211"/>
      <c r="J30" s="113">
        <f>I30/$E$30</f>
        <v>0</v>
      </c>
      <c r="K30" s="202"/>
      <c r="L30" s="212"/>
      <c r="M30" s="211"/>
      <c r="N30" s="113">
        <f>M30/$E$30</f>
        <v>0</v>
      </c>
      <c r="O30" s="202"/>
      <c r="P30" s="212"/>
      <c r="Q30" s="211"/>
      <c r="R30" s="113">
        <f>Q30/$E$30</f>
        <v>0</v>
      </c>
      <c r="S30" s="202"/>
      <c r="T30" s="212"/>
      <c r="U30" s="209">
        <f>J30+N30+R30</f>
        <v>0</v>
      </c>
      <c r="V30" s="202"/>
    </row>
    <row r="31" spans="1:22" ht="30" customHeight="1" x14ac:dyDescent="0.35">
      <c r="A31" s="176"/>
      <c r="B31" s="179"/>
      <c r="C31" s="182"/>
      <c r="D31" s="184"/>
      <c r="E31" s="186"/>
      <c r="F31" s="59" t="s">
        <v>91</v>
      </c>
      <c r="G31" s="188"/>
      <c r="H31" s="190"/>
      <c r="I31" s="211"/>
      <c r="J31" s="204"/>
      <c r="K31" s="202"/>
      <c r="L31" s="212"/>
      <c r="M31" s="211"/>
      <c r="N31" s="204"/>
      <c r="O31" s="202"/>
      <c r="P31" s="212"/>
      <c r="Q31" s="211"/>
      <c r="R31" s="204"/>
      <c r="S31" s="202"/>
      <c r="T31" s="212"/>
      <c r="U31" s="215"/>
      <c r="V31" s="202"/>
    </row>
    <row r="32" spans="1:22" ht="30" customHeight="1" x14ac:dyDescent="0.35">
      <c r="A32" s="176"/>
      <c r="B32" s="179"/>
      <c r="C32" s="182"/>
      <c r="D32" s="184"/>
      <c r="E32" s="186"/>
      <c r="F32" s="59" t="s">
        <v>92</v>
      </c>
      <c r="G32" s="188"/>
      <c r="H32" s="190"/>
      <c r="I32" s="211"/>
      <c r="J32" s="204"/>
      <c r="K32" s="202"/>
      <c r="L32" s="212"/>
      <c r="M32" s="211"/>
      <c r="N32" s="204"/>
      <c r="O32" s="202"/>
      <c r="P32" s="212"/>
      <c r="Q32" s="211"/>
      <c r="R32" s="204"/>
      <c r="S32" s="202"/>
      <c r="T32" s="212"/>
      <c r="U32" s="215"/>
      <c r="V32" s="202"/>
    </row>
    <row r="33" spans="1:22" ht="30" customHeight="1" x14ac:dyDescent="0.35">
      <c r="A33" s="176"/>
      <c r="B33" s="179"/>
      <c r="C33" s="182"/>
      <c r="D33" s="184"/>
      <c r="E33" s="186"/>
      <c r="F33" s="60" t="s">
        <v>99</v>
      </c>
      <c r="G33" s="188"/>
      <c r="H33" s="190"/>
      <c r="I33" s="211"/>
      <c r="J33" s="114"/>
      <c r="K33" s="202"/>
      <c r="L33" s="212"/>
      <c r="M33" s="211"/>
      <c r="N33" s="114"/>
      <c r="O33" s="202"/>
      <c r="P33" s="212"/>
      <c r="Q33" s="211"/>
      <c r="R33" s="114"/>
      <c r="S33" s="202"/>
      <c r="T33" s="212"/>
      <c r="U33" s="210"/>
      <c r="V33" s="202"/>
    </row>
    <row r="34" spans="1:22" ht="51" customHeight="1" x14ac:dyDescent="0.35">
      <c r="A34" s="176"/>
      <c r="B34" s="179"/>
      <c r="C34" s="91" t="s">
        <v>48</v>
      </c>
      <c r="D34" s="73" t="s">
        <v>73</v>
      </c>
      <c r="E34" s="74">
        <v>1</v>
      </c>
      <c r="F34" s="74" t="s">
        <v>92</v>
      </c>
      <c r="G34" s="75">
        <v>45689</v>
      </c>
      <c r="H34" s="76">
        <v>46022</v>
      </c>
      <c r="I34" s="92"/>
      <c r="J34" s="26">
        <f>I34/$E$34</f>
        <v>0</v>
      </c>
      <c r="K34" s="202"/>
      <c r="L34" s="8"/>
      <c r="M34" s="92"/>
      <c r="N34" s="26">
        <f>M34/$E$34</f>
        <v>0</v>
      </c>
      <c r="O34" s="202"/>
      <c r="P34" s="8"/>
      <c r="Q34" s="92"/>
      <c r="R34" s="26">
        <f>Q34/$E$34</f>
        <v>0</v>
      </c>
      <c r="S34" s="202"/>
      <c r="T34" s="8"/>
      <c r="U34" s="15">
        <f>J34+N34+R34</f>
        <v>0</v>
      </c>
      <c r="V34" s="202"/>
    </row>
    <row r="35" spans="1:22" ht="61.5" customHeight="1" x14ac:dyDescent="0.35">
      <c r="A35" s="176"/>
      <c r="B35" s="179"/>
      <c r="C35" s="91" t="s">
        <v>49</v>
      </c>
      <c r="D35" s="73" t="s">
        <v>110</v>
      </c>
      <c r="E35" s="74">
        <v>1</v>
      </c>
      <c r="F35" s="74" t="s">
        <v>92</v>
      </c>
      <c r="G35" s="75">
        <v>45689</v>
      </c>
      <c r="H35" s="76">
        <v>46022</v>
      </c>
      <c r="I35" s="92"/>
      <c r="J35" s="26">
        <f>I35/$E$35</f>
        <v>0</v>
      </c>
      <c r="K35" s="202"/>
      <c r="L35" s="8"/>
      <c r="M35" s="92"/>
      <c r="N35" s="26">
        <f>M35/$E$35</f>
        <v>0</v>
      </c>
      <c r="O35" s="202"/>
      <c r="P35" s="8"/>
      <c r="Q35" s="92"/>
      <c r="R35" s="26">
        <f>Q35/$E$35</f>
        <v>0</v>
      </c>
      <c r="S35" s="202"/>
      <c r="T35" s="8"/>
      <c r="U35" s="15">
        <f>J35+N35+R35</f>
        <v>0</v>
      </c>
      <c r="V35" s="202"/>
    </row>
    <row r="36" spans="1:22" ht="33.4" customHeight="1" x14ac:dyDescent="0.35">
      <c r="A36" s="176"/>
      <c r="B36" s="179"/>
      <c r="C36" s="182" t="s">
        <v>113</v>
      </c>
      <c r="D36" s="184" t="s">
        <v>103</v>
      </c>
      <c r="E36" s="186">
        <v>2</v>
      </c>
      <c r="F36" s="82" t="s">
        <v>93</v>
      </c>
      <c r="G36" s="188">
        <v>45689</v>
      </c>
      <c r="H36" s="199">
        <v>46022</v>
      </c>
      <c r="I36" s="211"/>
      <c r="J36" s="113">
        <f>I36/$E$36</f>
        <v>0</v>
      </c>
      <c r="K36" s="202"/>
      <c r="L36" s="212"/>
      <c r="M36" s="211"/>
      <c r="N36" s="113">
        <f>M36/$E$36</f>
        <v>0</v>
      </c>
      <c r="O36" s="202"/>
      <c r="P36" s="212"/>
      <c r="Q36" s="211"/>
      <c r="R36" s="113">
        <f>Q36/$E$36</f>
        <v>0</v>
      </c>
      <c r="S36" s="202"/>
      <c r="T36" s="212"/>
      <c r="U36" s="209">
        <f>J36+N36+R36</f>
        <v>0</v>
      </c>
      <c r="V36" s="202"/>
    </row>
    <row r="37" spans="1:22" ht="32.65" customHeight="1" thickBot="1" x14ac:dyDescent="0.4">
      <c r="A37" s="177"/>
      <c r="B37" s="180"/>
      <c r="C37" s="195"/>
      <c r="D37" s="196"/>
      <c r="E37" s="197"/>
      <c r="F37" s="57" t="s">
        <v>83</v>
      </c>
      <c r="G37" s="198"/>
      <c r="H37" s="200"/>
      <c r="I37" s="217"/>
      <c r="J37" s="158"/>
      <c r="K37" s="203"/>
      <c r="L37" s="213"/>
      <c r="M37" s="217"/>
      <c r="N37" s="158"/>
      <c r="O37" s="203"/>
      <c r="P37" s="213"/>
      <c r="Q37" s="217"/>
      <c r="R37" s="158"/>
      <c r="S37" s="203"/>
      <c r="T37" s="213"/>
      <c r="U37" s="214"/>
      <c r="V37" s="203"/>
    </row>
    <row r="38" spans="1:22" ht="30" customHeight="1" x14ac:dyDescent="0.35">
      <c r="A38" s="219" t="s">
        <v>149</v>
      </c>
      <c r="B38" s="224" t="s">
        <v>10</v>
      </c>
      <c r="C38" s="227" t="s">
        <v>63</v>
      </c>
      <c r="D38" s="230" t="s">
        <v>111</v>
      </c>
      <c r="E38" s="233">
        <v>12</v>
      </c>
      <c r="F38" s="77" t="s">
        <v>93</v>
      </c>
      <c r="G38" s="236">
        <v>45658</v>
      </c>
      <c r="H38" s="254">
        <v>46022</v>
      </c>
      <c r="I38" s="252"/>
      <c r="J38" s="207">
        <f>I38/$E$38</f>
        <v>0</v>
      </c>
      <c r="K38" s="286">
        <f>AVERAGE(J38:J47)</f>
        <v>0</v>
      </c>
      <c r="L38" s="250"/>
      <c r="M38" s="252"/>
      <c r="N38" s="207">
        <f>M38/$E$38</f>
        <v>0</v>
      </c>
      <c r="O38" s="286">
        <f>AVERAGE(N38:N47)</f>
        <v>0</v>
      </c>
      <c r="P38" s="250"/>
      <c r="Q38" s="252"/>
      <c r="R38" s="207">
        <f>Q38/$E$38</f>
        <v>0</v>
      </c>
      <c r="S38" s="286">
        <f>AVERAGE(R38:R47)</f>
        <v>0</v>
      </c>
      <c r="T38" s="250"/>
      <c r="U38" s="310">
        <f>J38+N38+R38</f>
        <v>0</v>
      </c>
      <c r="V38" s="286">
        <f>AVERAGE(U38:U47)</f>
        <v>0</v>
      </c>
    </row>
    <row r="39" spans="1:22" ht="30" customHeight="1" x14ac:dyDescent="0.35">
      <c r="A39" s="220"/>
      <c r="B39" s="225"/>
      <c r="C39" s="228"/>
      <c r="D39" s="231"/>
      <c r="E39" s="234"/>
      <c r="F39" s="78" t="s">
        <v>92</v>
      </c>
      <c r="G39" s="237"/>
      <c r="H39" s="255"/>
      <c r="I39" s="253"/>
      <c r="J39" s="204"/>
      <c r="K39" s="287"/>
      <c r="L39" s="251"/>
      <c r="M39" s="253"/>
      <c r="N39" s="204"/>
      <c r="O39" s="287"/>
      <c r="P39" s="251"/>
      <c r="Q39" s="253"/>
      <c r="R39" s="204"/>
      <c r="S39" s="287"/>
      <c r="T39" s="251"/>
      <c r="U39" s="311"/>
      <c r="V39" s="287"/>
    </row>
    <row r="40" spans="1:22" ht="30" customHeight="1" x14ac:dyDescent="0.35">
      <c r="A40" s="220"/>
      <c r="B40" s="225"/>
      <c r="C40" s="229"/>
      <c r="D40" s="232"/>
      <c r="E40" s="235"/>
      <c r="F40" s="79" t="s">
        <v>83</v>
      </c>
      <c r="G40" s="238"/>
      <c r="H40" s="249"/>
      <c r="I40" s="247"/>
      <c r="J40" s="114"/>
      <c r="K40" s="287"/>
      <c r="L40" s="245"/>
      <c r="M40" s="247"/>
      <c r="N40" s="114"/>
      <c r="O40" s="287"/>
      <c r="P40" s="245"/>
      <c r="Q40" s="247"/>
      <c r="R40" s="114"/>
      <c r="S40" s="287"/>
      <c r="T40" s="245"/>
      <c r="U40" s="312"/>
      <c r="V40" s="287"/>
    </row>
    <row r="41" spans="1:22" ht="56.65" customHeight="1" x14ac:dyDescent="0.35">
      <c r="A41" s="221"/>
      <c r="B41" s="226"/>
      <c r="C41" s="65" t="s">
        <v>108</v>
      </c>
      <c r="D41" s="66" t="s">
        <v>74</v>
      </c>
      <c r="E41" s="67">
        <v>1</v>
      </c>
      <c r="F41" s="67" t="s">
        <v>86</v>
      </c>
      <c r="G41" s="68">
        <v>45689</v>
      </c>
      <c r="H41" s="69">
        <v>45777</v>
      </c>
      <c r="I41" s="92"/>
      <c r="J41" s="26">
        <f>I41/$E$41</f>
        <v>0</v>
      </c>
      <c r="K41" s="288"/>
      <c r="L41" s="9"/>
      <c r="M41" s="92"/>
      <c r="N41" s="26">
        <f>M41/$E$41</f>
        <v>0</v>
      </c>
      <c r="O41" s="288"/>
      <c r="P41" s="9"/>
      <c r="Q41" s="92"/>
      <c r="R41" s="26">
        <f>Q41/$E$41</f>
        <v>0</v>
      </c>
      <c r="S41" s="288"/>
      <c r="T41" s="9"/>
      <c r="U41" s="16">
        <f>J41+N41+R41</f>
        <v>0</v>
      </c>
      <c r="V41" s="288"/>
    </row>
    <row r="42" spans="1:22" ht="34.9" customHeight="1" x14ac:dyDescent="0.35">
      <c r="A42" s="221"/>
      <c r="B42" s="239" t="s">
        <v>11</v>
      </c>
      <c r="C42" s="240" t="s">
        <v>12</v>
      </c>
      <c r="D42" s="241" t="s">
        <v>64</v>
      </c>
      <c r="E42" s="242">
        <v>2</v>
      </c>
      <c r="F42" s="82" t="s">
        <v>93</v>
      </c>
      <c r="G42" s="243">
        <v>45689</v>
      </c>
      <c r="H42" s="248">
        <v>46022</v>
      </c>
      <c r="I42" s="246"/>
      <c r="J42" s="113">
        <f>I42/$E$42</f>
        <v>0</v>
      </c>
      <c r="K42" s="288"/>
      <c r="L42" s="244"/>
      <c r="M42" s="246"/>
      <c r="N42" s="113">
        <f>M42/$E$42</f>
        <v>0</v>
      </c>
      <c r="O42" s="288"/>
      <c r="P42" s="244"/>
      <c r="Q42" s="246"/>
      <c r="R42" s="113">
        <f>Q42/$E$42</f>
        <v>0</v>
      </c>
      <c r="S42" s="288"/>
      <c r="T42" s="244"/>
      <c r="U42" s="313">
        <f>J42+N42+R42</f>
        <v>0</v>
      </c>
      <c r="V42" s="288"/>
    </row>
    <row r="43" spans="1:22" ht="36" customHeight="1" x14ac:dyDescent="0.35">
      <c r="A43" s="221"/>
      <c r="B43" s="226"/>
      <c r="C43" s="229"/>
      <c r="D43" s="232"/>
      <c r="E43" s="235"/>
      <c r="F43" s="79" t="s">
        <v>92</v>
      </c>
      <c r="G43" s="238"/>
      <c r="H43" s="249"/>
      <c r="I43" s="247"/>
      <c r="J43" s="114"/>
      <c r="K43" s="288"/>
      <c r="L43" s="245"/>
      <c r="M43" s="247"/>
      <c r="N43" s="114"/>
      <c r="O43" s="288"/>
      <c r="P43" s="245"/>
      <c r="Q43" s="247"/>
      <c r="R43" s="114"/>
      <c r="S43" s="288"/>
      <c r="T43" s="245"/>
      <c r="U43" s="312"/>
      <c r="V43" s="288"/>
    </row>
    <row r="44" spans="1:22" ht="47.65" customHeight="1" x14ac:dyDescent="0.35">
      <c r="A44" s="221"/>
      <c r="B44" s="239" t="s">
        <v>13</v>
      </c>
      <c r="C44" s="65" t="s">
        <v>14</v>
      </c>
      <c r="D44" s="66" t="s">
        <v>75</v>
      </c>
      <c r="E44" s="67">
        <v>1</v>
      </c>
      <c r="F44" s="67" t="s">
        <v>86</v>
      </c>
      <c r="G44" s="68">
        <v>45689</v>
      </c>
      <c r="H44" s="69">
        <v>45777</v>
      </c>
      <c r="I44" s="92"/>
      <c r="J44" s="26">
        <f>I44/$E$44</f>
        <v>0</v>
      </c>
      <c r="K44" s="288"/>
      <c r="L44" s="9"/>
      <c r="M44" s="92"/>
      <c r="N44" s="26">
        <f>M44/$E$44</f>
        <v>0</v>
      </c>
      <c r="O44" s="288"/>
      <c r="P44" s="9"/>
      <c r="Q44" s="92"/>
      <c r="R44" s="26">
        <f>Q44/$E$44</f>
        <v>0</v>
      </c>
      <c r="S44" s="288"/>
      <c r="T44" s="9"/>
      <c r="U44" s="16">
        <f>J44+N44+R44</f>
        <v>0</v>
      </c>
      <c r="V44" s="288"/>
    </row>
    <row r="45" spans="1:22" ht="34.9" customHeight="1" x14ac:dyDescent="0.35">
      <c r="A45" s="222"/>
      <c r="B45" s="225"/>
      <c r="C45" s="240" t="s">
        <v>105</v>
      </c>
      <c r="D45" s="241" t="s">
        <v>72</v>
      </c>
      <c r="E45" s="242">
        <v>2</v>
      </c>
      <c r="F45" s="82" t="s">
        <v>88</v>
      </c>
      <c r="G45" s="243">
        <v>45689</v>
      </c>
      <c r="H45" s="248">
        <v>45777</v>
      </c>
      <c r="I45" s="246"/>
      <c r="J45" s="113">
        <f>I45/$E$45</f>
        <v>0</v>
      </c>
      <c r="K45" s="289"/>
      <c r="L45" s="244"/>
      <c r="M45" s="246"/>
      <c r="N45" s="113">
        <f>M45/$E$45</f>
        <v>0</v>
      </c>
      <c r="O45" s="289"/>
      <c r="P45" s="244"/>
      <c r="Q45" s="246"/>
      <c r="R45" s="113">
        <f>Q45/$E$45</f>
        <v>0</v>
      </c>
      <c r="S45" s="289"/>
      <c r="T45" s="244"/>
      <c r="U45" s="313">
        <f>J45+N45+R45</f>
        <v>0</v>
      </c>
      <c r="V45" s="289"/>
    </row>
    <row r="46" spans="1:22" ht="33" customHeight="1" x14ac:dyDescent="0.35">
      <c r="A46" s="222"/>
      <c r="B46" s="226"/>
      <c r="C46" s="229"/>
      <c r="D46" s="232"/>
      <c r="E46" s="235"/>
      <c r="F46" s="79" t="s">
        <v>86</v>
      </c>
      <c r="G46" s="238"/>
      <c r="H46" s="249"/>
      <c r="I46" s="247"/>
      <c r="J46" s="114"/>
      <c r="K46" s="289"/>
      <c r="L46" s="245"/>
      <c r="M46" s="247"/>
      <c r="N46" s="114"/>
      <c r="O46" s="289"/>
      <c r="P46" s="245"/>
      <c r="Q46" s="247"/>
      <c r="R46" s="114"/>
      <c r="S46" s="289"/>
      <c r="T46" s="245"/>
      <c r="U46" s="312"/>
      <c r="V46" s="289"/>
    </row>
    <row r="47" spans="1:22" ht="70.5" customHeight="1" thickBot="1" x14ac:dyDescent="0.4">
      <c r="A47" s="223"/>
      <c r="B47" s="2" t="s">
        <v>15</v>
      </c>
      <c r="C47" s="70" t="s">
        <v>16</v>
      </c>
      <c r="D47" s="62" t="s">
        <v>76</v>
      </c>
      <c r="E47" s="63">
        <v>1</v>
      </c>
      <c r="F47" s="63" t="s">
        <v>86</v>
      </c>
      <c r="G47" s="71">
        <v>45992</v>
      </c>
      <c r="H47" s="72">
        <v>46021</v>
      </c>
      <c r="I47" s="95"/>
      <c r="J47" s="27">
        <f>I47/$E$47</f>
        <v>0</v>
      </c>
      <c r="K47" s="290"/>
      <c r="L47" s="10"/>
      <c r="M47" s="95"/>
      <c r="N47" s="27">
        <f>M47/$E$47</f>
        <v>0</v>
      </c>
      <c r="O47" s="290"/>
      <c r="P47" s="10"/>
      <c r="Q47" s="95"/>
      <c r="R47" s="27">
        <f>Q47/$E$47</f>
        <v>0</v>
      </c>
      <c r="S47" s="290"/>
      <c r="T47" s="10"/>
      <c r="U47" s="17">
        <f t="shared" ref="U47:U53" si="1">J47+N47+R47</f>
        <v>0</v>
      </c>
      <c r="V47" s="290"/>
    </row>
    <row r="48" spans="1:22" ht="71.650000000000006" customHeight="1" x14ac:dyDescent="0.35">
      <c r="A48" s="257" t="s">
        <v>1</v>
      </c>
      <c r="B48" s="3" t="s">
        <v>53</v>
      </c>
      <c r="C48" s="52" t="s">
        <v>57</v>
      </c>
      <c r="D48" s="53" t="s">
        <v>77</v>
      </c>
      <c r="E48" s="54">
        <v>1</v>
      </c>
      <c r="F48" s="54" t="s">
        <v>93</v>
      </c>
      <c r="G48" s="55">
        <v>45689</v>
      </c>
      <c r="H48" s="56">
        <v>45777</v>
      </c>
      <c r="I48" s="93"/>
      <c r="J48" s="26">
        <f>I48/$E$48</f>
        <v>0</v>
      </c>
      <c r="K48" s="260">
        <f>AVERAGE(J48:J58)</f>
        <v>0</v>
      </c>
      <c r="L48" s="11"/>
      <c r="M48" s="93"/>
      <c r="N48" s="26">
        <f>M48/$E$48</f>
        <v>0</v>
      </c>
      <c r="O48" s="260">
        <f>AVERAGE(N48:N58)</f>
        <v>0</v>
      </c>
      <c r="P48" s="11"/>
      <c r="Q48" s="93"/>
      <c r="R48" s="26">
        <f>Q48/$E$48</f>
        <v>0</v>
      </c>
      <c r="S48" s="260">
        <f>AVERAGE(R48:R58)</f>
        <v>0</v>
      </c>
      <c r="T48" s="11"/>
      <c r="U48" s="18">
        <f t="shared" si="1"/>
        <v>0</v>
      </c>
      <c r="V48" s="260">
        <f>AVERAGE(U48:U58)</f>
        <v>0</v>
      </c>
    </row>
    <row r="49" spans="1:22" ht="70.150000000000006" customHeight="1" x14ac:dyDescent="0.35">
      <c r="A49" s="258"/>
      <c r="B49" s="4" t="s">
        <v>17</v>
      </c>
      <c r="C49" s="65" t="s">
        <v>79</v>
      </c>
      <c r="D49" s="66" t="s">
        <v>94</v>
      </c>
      <c r="E49" s="67">
        <v>1</v>
      </c>
      <c r="F49" s="67" t="s">
        <v>96</v>
      </c>
      <c r="G49" s="68">
        <v>45689</v>
      </c>
      <c r="H49" s="69">
        <v>46022</v>
      </c>
      <c r="I49" s="92"/>
      <c r="J49" s="26">
        <f>I49/$E$49</f>
        <v>0</v>
      </c>
      <c r="K49" s="261"/>
      <c r="L49" s="9"/>
      <c r="M49" s="92"/>
      <c r="N49" s="26">
        <f>M49/$E$49</f>
        <v>0</v>
      </c>
      <c r="O49" s="261"/>
      <c r="P49" s="9"/>
      <c r="Q49" s="92"/>
      <c r="R49" s="26">
        <f>Q49/$E$49</f>
        <v>0</v>
      </c>
      <c r="S49" s="261"/>
      <c r="T49" s="9"/>
      <c r="U49" s="19">
        <f t="shared" si="1"/>
        <v>0</v>
      </c>
      <c r="V49" s="261"/>
    </row>
    <row r="50" spans="1:22" ht="53.65" customHeight="1" x14ac:dyDescent="0.35">
      <c r="A50" s="258"/>
      <c r="B50" s="4" t="s">
        <v>18</v>
      </c>
      <c r="C50" s="65" t="s">
        <v>56</v>
      </c>
      <c r="D50" s="66" t="s">
        <v>75</v>
      </c>
      <c r="E50" s="67">
        <v>2</v>
      </c>
      <c r="F50" s="67" t="s">
        <v>91</v>
      </c>
      <c r="G50" s="68">
        <v>45689</v>
      </c>
      <c r="H50" s="69">
        <v>46022</v>
      </c>
      <c r="I50" s="92"/>
      <c r="J50" s="26">
        <f>I50/$E$50</f>
        <v>0</v>
      </c>
      <c r="K50" s="261"/>
      <c r="L50" s="9"/>
      <c r="M50" s="92"/>
      <c r="N50" s="26">
        <f>M50/$E$50</f>
        <v>0</v>
      </c>
      <c r="O50" s="261"/>
      <c r="P50" s="9"/>
      <c r="Q50" s="92"/>
      <c r="R50" s="26">
        <f>Q50/$E$50</f>
        <v>0</v>
      </c>
      <c r="S50" s="261"/>
      <c r="T50" s="9"/>
      <c r="U50" s="19">
        <f t="shared" si="1"/>
        <v>0</v>
      </c>
      <c r="V50" s="261"/>
    </row>
    <row r="51" spans="1:22" ht="52.5" customHeight="1" x14ac:dyDescent="0.35">
      <c r="A51" s="258"/>
      <c r="B51" s="263" t="s">
        <v>19</v>
      </c>
      <c r="C51" s="65" t="s">
        <v>118</v>
      </c>
      <c r="D51" s="66" t="s">
        <v>107</v>
      </c>
      <c r="E51" s="67">
        <v>1</v>
      </c>
      <c r="F51" s="67" t="s">
        <v>55</v>
      </c>
      <c r="G51" s="68">
        <v>45689</v>
      </c>
      <c r="H51" s="69">
        <v>46022</v>
      </c>
      <c r="I51" s="92"/>
      <c r="J51" s="26">
        <f>I51/$E$51</f>
        <v>0</v>
      </c>
      <c r="K51" s="261"/>
      <c r="L51" s="9"/>
      <c r="M51" s="92"/>
      <c r="N51" s="26">
        <f>M51/$E$51</f>
        <v>0</v>
      </c>
      <c r="O51" s="261"/>
      <c r="P51" s="9"/>
      <c r="Q51" s="92"/>
      <c r="R51" s="26">
        <f>Q51/$E$51</f>
        <v>0</v>
      </c>
      <c r="S51" s="261"/>
      <c r="T51" s="9"/>
      <c r="U51" s="19">
        <f t="shared" si="1"/>
        <v>0</v>
      </c>
      <c r="V51" s="261"/>
    </row>
    <row r="52" spans="1:22" ht="52.5" customHeight="1" x14ac:dyDescent="0.35">
      <c r="A52" s="258"/>
      <c r="B52" s="264"/>
      <c r="C52" s="64" t="s">
        <v>121</v>
      </c>
      <c r="D52" s="81" t="s">
        <v>122</v>
      </c>
      <c r="E52" s="82">
        <v>1</v>
      </c>
      <c r="F52" s="82" t="s">
        <v>91</v>
      </c>
      <c r="G52" s="68">
        <v>45689</v>
      </c>
      <c r="H52" s="69">
        <v>46022</v>
      </c>
      <c r="I52" s="96"/>
      <c r="J52" s="26">
        <f>I52/$E$52</f>
        <v>0</v>
      </c>
      <c r="K52" s="261"/>
      <c r="L52" s="12"/>
      <c r="M52" s="96"/>
      <c r="N52" s="26">
        <f>M52/$E$52</f>
        <v>0</v>
      </c>
      <c r="O52" s="261"/>
      <c r="P52" s="12"/>
      <c r="Q52" s="96"/>
      <c r="R52" s="26">
        <f>Q52/$E$52</f>
        <v>0</v>
      </c>
      <c r="S52" s="261"/>
      <c r="T52" s="12"/>
      <c r="U52" s="19">
        <f t="shared" si="1"/>
        <v>0</v>
      </c>
      <c r="V52" s="261"/>
    </row>
    <row r="53" spans="1:22" ht="30" customHeight="1" x14ac:dyDescent="0.35">
      <c r="A53" s="258"/>
      <c r="B53" s="265" t="s">
        <v>20</v>
      </c>
      <c r="C53" s="240" t="s">
        <v>136</v>
      </c>
      <c r="D53" s="241" t="s">
        <v>138</v>
      </c>
      <c r="E53" s="242">
        <v>12</v>
      </c>
      <c r="F53" s="82" t="s">
        <v>95</v>
      </c>
      <c r="G53" s="243">
        <v>45689</v>
      </c>
      <c r="H53" s="248">
        <v>46022</v>
      </c>
      <c r="I53" s="246"/>
      <c r="J53" s="113">
        <f>I53/$E$53</f>
        <v>0</v>
      </c>
      <c r="K53" s="261"/>
      <c r="L53" s="244"/>
      <c r="M53" s="246"/>
      <c r="N53" s="113">
        <f>M53/$E$53</f>
        <v>0</v>
      </c>
      <c r="O53" s="261"/>
      <c r="P53" s="244"/>
      <c r="Q53" s="246"/>
      <c r="R53" s="113">
        <f>Q53/$E$53</f>
        <v>0</v>
      </c>
      <c r="S53" s="261"/>
      <c r="T53" s="244"/>
      <c r="U53" s="266">
        <f t="shared" si="1"/>
        <v>0</v>
      </c>
      <c r="V53" s="261"/>
    </row>
    <row r="54" spans="1:22" ht="30" customHeight="1" x14ac:dyDescent="0.35">
      <c r="A54" s="259"/>
      <c r="B54" s="263"/>
      <c r="C54" s="228"/>
      <c r="D54" s="231"/>
      <c r="E54" s="234"/>
      <c r="F54" s="78" t="s">
        <v>86</v>
      </c>
      <c r="G54" s="238"/>
      <c r="H54" s="249"/>
      <c r="I54" s="253"/>
      <c r="J54" s="204"/>
      <c r="K54" s="262"/>
      <c r="L54" s="251"/>
      <c r="M54" s="253"/>
      <c r="N54" s="204"/>
      <c r="O54" s="262"/>
      <c r="P54" s="251"/>
      <c r="Q54" s="253"/>
      <c r="R54" s="204"/>
      <c r="S54" s="262"/>
      <c r="T54" s="251"/>
      <c r="U54" s="267"/>
      <c r="V54" s="262"/>
    </row>
    <row r="55" spans="1:22" ht="51.5" customHeight="1" x14ac:dyDescent="0.35">
      <c r="A55" s="259"/>
      <c r="B55" s="263"/>
      <c r="C55" s="80" t="s">
        <v>123</v>
      </c>
      <c r="D55" s="81" t="s">
        <v>137</v>
      </c>
      <c r="E55" s="82">
        <v>2</v>
      </c>
      <c r="F55" s="82" t="s">
        <v>97</v>
      </c>
      <c r="G55" s="83">
        <v>45689</v>
      </c>
      <c r="H55" s="84">
        <v>46022</v>
      </c>
      <c r="I55" s="94"/>
      <c r="J55" s="34">
        <f>I55/$E$55</f>
        <v>0</v>
      </c>
      <c r="K55" s="262"/>
      <c r="L55" s="32"/>
      <c r="M55" s="94"/>
      <c r="N55" s="34">
        <f>M55/$E$55</f>
        <v>0</v>
      </c>
      <c r="O55" s="262"/>
      <c r="P55" s="32"/>
      <c r="Q55" s="94"/>
      <c r="R55" s="34">
        <f>Q55/$E$55</f>
        <v>0</v>
      </c>
      <c r="S55" s="262"/>
      <c r="T55" s="32"/>
      <c r="U55" s="33">
        <f>J53+N53+R53</f>
        <v>0</v>
      </c>
      <c r="V55" s="262"/>
    </row>
    <row r="56" spans="1:22" ht="42.4" customHeight="1" x14ac:dyDescent="0.35">
      <c r="A56" s="259"/>
      <c r="B56" s="263"/>
      <c r="C56" s="80" t="s">
        <v>58</v>
      </c>
      <c r="D56" s="81" t="s">
        <v>104</v>
      </c>
      <c r="E56" s="82">
        <v>1</v>
      </c>
      <c r="F56" s="82" t="s">
        <v>92</v>
      </c>
      <c r="G56" s="83">
        <v>45689</v>
      </c>
      <c r="H56" s="84">
        <v>46022</v>
      </c>
      <c r="I56" s="96"/>
      <c r="J56" s="26">
        <f>I56/$E$56</f>
        <v>0</v>
      </c>
      <c r="K56" s="262"/>
      <c r="L56" s="12"/>
      <c r="M56" s="96"/>
      <c r="N56" s="26">
        <f>M56/$E$56</f>
        <v>0</v>
      </c>
      <c r="O56" s="262"/>
      <c r="P56" s="12"/>
      <c r="Q56" s="96"/>
      <c r="R56" s="26">
        <f>Q56/$E$56</f>
        <v>0</v>
      </c>
      <c r="S56" s="262"/>
      <c r="T56" s="12"/>
      <c r="U56" s="19">
        <f>J56+N56+R56</f>
        <v>0</v>
      </c>
      <c r="V56" s="262"/>
    </row>
    <row r="57" spans="1:22" ht="36.4" customHeight="1" x14ac:dyDescent="0.35">
      <c r="A57" s="259"/>
      <c r="B57" s="263"/>
      <c r="C57" s="240" t="s">
        <v>59</v>
      </c>
      <c r="D57" s="241" t="s">
        <v>112</v>
      </c>
      <c r="E57" s="242">
        <v>2</v>
      </c>
      <c r="F57" s="82" t="s">
        <v>86</v>
      </c>
      <c r="G57" s="243">
        <v>45717</v>
      </c>
      <c r="H57" s="248">
        <v>45991</v>
      </c>
      <c r="I57" s="246"/>
      <c r="J57" s="113">
        <f>I57/$E$57</f>
        <v>0</v>
      </c>
      <c r="K57" s="262"/>
      <c r="L57" s="244"/>
      <c r="M57" s="246"/>
      <c r="N57" s="113">
        <f>M57/$E$57</f>
        <v>0</v>
      </c>
      <c r="O57" s="262"/>
      <c r="P57" s="244"/>
      <c r="Q57" s="246"/>
      <c r="R57" s="113">
        <f>Q57/$E$57</f>
        <v>0</v>
      </c>
      <c r="S57" s="262"/>
      <c r="T57" s="244"/>
      <c r="U57" s="266">
        <f>J57+N57+R57</f>
        <v>0</v>
      </c>
      <c r="V57" s="262"/>
    </row>
    <row r="58" spans="1:22" ht="40.15" customHeight="1" thickBot="1" x14ac:dyDescent="0.4">
      <c r="A58" s="259"/>
      <c r="B58" s="263"/>
      <c r="C58" s="268"/>
      <c r="D58" s="269"/>
      <c r="E58" s="270"/>
      <c r="F58" s="57" t="s">
        <v>92</v>
      </c>
      <c r="G58" s="271"/>
      <c r="H58" s="272"/>
      <c r="I58" s="253"/>
      <c r="J58" s="204"/>
      <c r="K58" s="262"/>
      <c r="L58" s="251"/>
      <c r="M58" s="253"/>
      <c r="N58" s="204"/>
      <c r="O58" s="262"/>
      <c r="P58" s="251"/>
      <c r="Q58" s="253"/>
      <c r="R58" s="204"/>
      <c r="S58" s="262"/>
      <c r="T58" s="251"/>
      <c r="U58" s="267"/>
      <c r="V58" s="262"/>
    </row>
    <row r="59" spans="1:22" ht="30" customHeight="1" x14ac:dyDescent="0.35">
      <c r="A59" s="279" t="s">
        <v>2</v>
      </c>
      <c r="B59" s="276" t="s">
        <v>78</v>
      </c>
      <c r="C59" s="227" t="s">
        <v>60</v>
      </c>
      <c r="D59" s="230" t="s">
        <v>109</v>
      </c>
      <c r="E59" s="233">
        <v>1</v>
      </c>
      <c r="F59" s="77" t="s">
        <v>92</v>
      </c>
      <c r="G59" s="236">
        <v>45658</v>
      </c>
      <c r="H59" s="254">
        <v>46022</v>
      </c>
      <c r="I59" s="256"/>
      <c r="J59" s="300">
        <f>I59/$E$59</f>
        <v>0</v>
      </c>
      <c r="K59" s="282">
        <f>AVERAGE(J59:J68)</f>
        <v>0</v>
      </c>
      <c r="L59" s="301"/>
      <c r="M59" s="256"/>
      <c r="N59" s="300">
        <f>M59/$E$59</f>
        <v>0</v>
      </c>
      <c r="O59" s="282">
        <f>AVERAGE(N59:N68)</f>
        <v>0</v>
      </c>
      <c r="P59" s="250"/>
      <c r="Q59" s="256"/>
      <c r="R59" s="300">
        <f>Q59/$E$59</f>
        <v>0</v>
      </c>
      <c r="S59" s="282">
        <f>AVERAGE(R59:R68)</f>
        <v>0</v>
      </c>
      <c r="T59" s="250"/>
      <c r="U59" s="302">
        <f>J59+N59+R59</f>
        <v>0</v>
      </c>
      <c r="V59" s="282">
        <f>AVERAGE(U59:U68)</f>
        <v>0</v>
      </c>
    </row>
    <row r="60" spans="1:22" ht="30" customHeight="1" x14ac:dyDescent="0.35">
      <c r="A60" s="280"/>
      <c r="B60" s="277"/>
      <c r="C60" s="228"/>
      <c r="D60" s="231"/>
      <c r="E60" s="234"/>
      <c r="F60" s="78" t="s">
        <v>83</v>
      </c>
      <c r="G60" s="237"/>
      <c r="H60" s="255"/>
      <c r="I60" s="211"/>
      <c r="J60" s="159"/>
      <c r="K60" s="283"/>
      <c r="L60" s="212"/>
      <c r="M60" s="211"/>
      <c r="N60" s="159"/>
      <c r="O60" s="283"/>
      <c r="P60" s="251"/>
      <c r="Q60" s="211"/>
      <c r="R60" s="159"/>
      <c r="S60" s="283"/>
      <c r="T60" s="251"/>
      <c r="U60" s="294"/>
      <c r="V60" s="283"/>
    </row>
    <row r="61" spans="1:22" ht="30" customHeight="1" x14ac:dyDescent="0.35">
      <c r="A61" s="280"/>
      <c r="B61" s="277"/>
      <c r="C61" s="229"/>
      <c r="D61" s="232"/>
      <c r="E61" s="235"/>
      <c r="F61" s="79" t="s">
        <v>97</v>
      </c>
      <c r="G61" s="238"/>
      <c r="H61" s="249"/>
      <c r="I61" s="211"/>
      <c r="J61" s="159"/>
      <c r="K61" s="283"/>
      <c r="L61" s="212"/>
      <c r="M61" s="211"/>
      <c r="N61" s="159"/>
      <c r="O61" s="283"/>
      <c r="P61" s="245"/>
      <c r="Q61" s="211"/>
      <c r="R61" s="159"/>
      <c r="S61" s="283"/>
      <c r="T61" s="245"/>
      <c r="U61" s="303"/>
      <c r="V61" s="283"/>
    </row>
    <row r="62" spans="1:22" ht="67.150000000000006" customHeight="1" x14ac:dyDescent="0.35">
      <c r="A62" s="280"/>
      <c r="B62" s="278"/>
      <c r="C62" s="65" t="s">
        <v>61</v>
      </c>
      <c r="D62" s="66" t="s">
        <v>98</v>
      </c>
      <c r="E62" s="67">
        <v>3</v>
      </c>
      <c r="F62" s="67" t="s">
        <v>95</v>
      </c>
      <c r="G62" s="68">
        <v>45658</v>
      </c>
      <c r="H62" s="69">
        <v>46022</v>
      </c>
      <c r="I62" s="92"/>
      <c r="J62" s="26">
        <f>I62/$E$62</f>
        <v>0</v>
      </c>
      <c r="K62" s="284"/>
      <c r="L62" s="9"/>
      <c r="M62" s="92"/>
      <c r="N62" s="26">
        <f>M62/$E$62</f>
        <v>0</v>
      </c>
      <c r="O62" s="284"/>
      <c r="P62" s="9"/>
      <c r="Q62" s="92"/>
      <c r="R62" s="26">
        <f>Q62/$E$62</f>
        <v>0</v>
      </c>
      <c r="S62" s="284"/>
      <c r="T62" s="9"/>
      <c r="U62" s="20">
        <f>J62+N62+R62</f>
        <v>0</v>
      </c>
      <c r="V62" s="284"/>
    </row>
    <row r="63" spans="1:22" ht="36.5" customHeight="1" x14ac:dyDescent="0.35">
      <c r="A63" s="280"/>
      <c r="B63" s="299" t="s">
        <v>21</v>
      </c>
      <c r="C63" s="240" t="s">
        <v>62</v>
      </c>
      <c r="D63" s="241" t="s">
        <v>139</v>
      </c>
      <c r="E63" s="242">
        <v>12</v>
      </c>
      <c r="F63" s="82" t="s">
        <v>95</v>
      </c>
      <c r="G63" s="243">
        <v>45658</v>
      </c>
      <c r="H63" s="248">
        <v>46022</v>
      </c>
      <c r="I63" s="211"/>
      <c r="J63" s="159">
        <f>I63/$E$63</f>
        <v>0</v>
      </c>
      <c r="K63" s="284"/>
      <c r="L63" s="212"/>
      <c r="M63" s="211"/>
      <c r="N63" s="159">
        <f>M63/$E$63</f>
        <v>0</v>
      </c>
      <c r="O63" s="284"/>
      <c r="P63" s="244"/>
      <c r="Q63" s="211"/>
      <c r="R63" s="159">
        <f>Q63/$E$63</f>
        <v>0</v>
      </c>
      <c r="S63" s="284"/>
      <c r="T63" s="244"/>
      <c r="U63" s="293">
        <f>J63+N63+R63</f>
        <v>0</v>
      </c>
      <c r="V63" s="284"/>
    </row>
    <row r="64" spans="1:22" ht="37.5" customHeight="1" x14ac:dyDescent="0.35">
      <c r="A64" s="280"/>
      <c r="B64" s="277"/>
      <c r="C64" s="228"/>
      <c r="D64" s="231"/>
      <c r="E64" s="234"/>
      <c r="F64" s="78" t="s">
        <v>86</v>
      </c>
      <c r="G64" s="237"/>
      <c r="H64" s="255"/>
      <c r="I64" s="211"/>
      <c r="J64" s="159"/>
      <c r="K64" s="284"/>
      <c r="L64" s="212"/>
      <c r="M64" s="211"/>
      <c r="N64" s="159"/>
      <c r="O64" s="284"/>
      <c r="P64" s="251"/>
      <c r="Q64" s="211"/>
      <c r="R64" s="159"/>
      <c r="S64" s="284"/>
      <c r="T64" s="251"/>
      <c r="U64" s="294"/>
      <c r="V64" s="284"/>
    </row>
    <row r="65" spans="1:29" ht="57.5" customHeight="1" x14ac:dyDescent="0.35">
      <c r="A65" s="280"/>
      <c r="B65" s="277"/>
      <c r="C65" s="80" t="s">
        <v>62</v>
      </c>
      <c r="D65" s="81" t="s">
        <v>140</v>
      </c>
      <c r="E65" s="82">
        <v>2</v>
      </c>
      <c r="F65" s="82" t="s">
        <v>97</v>
      </c>
      <c r="G65" s="83">
        <v>45658</v>
      </c>
      <c r="H65" s="84">
        <v>46022</v>
      </c>
      <c r="I65" s="94"/>
      <c r="J65" s="34">
        <f>I65/$E$63</f>
        <v>0</v>
      </c>
      <c r="K65" s="284"/>
      <c r="L65" s="32"/>
      <c r="M65" s="94"/>
      <c r="N65" s="34">
        <f>M65/$E$63</f>
        <v>0</v>
      </c>
      <c r="O65" s="284"/>
      <c r="P65" s="32"/>
      <c r="Q65" s="94"/>
      <c r="R65" s="34">
        <f>Q65/$E$65</f>
        <v>0</v>
      </c>
      <c r="S65" s="284"/>
      <c r="T65" s="32"/>
      <c r="U65" s="35">
        <f t="shared" ref="U65:U71" si="2">J65+N65+R65</f>
        <v>0</v>
      </c>
      <c r="V65" s="284"/>
    </row>
    <row r="66" spans="1:29" ht="90.4" customHeight="1" x14ac:dyDescent="0.35">
      <c r="A66" s="280"/>
      <c r="B66" s="30" t="s">
        <v>22</v>
      </c>
      <c r="C66" s="65" t="s">
        <v>106</v>
      </c>
      <c r="D66" s="66" t="s">
        <v>72</v>
      </c>
      <c r="E66" s="67">
        <v>2</v>
      </c>
      <c r="F66" s="67" t="s">
        <v>55</v>
      </c>
      <c r="G66" s="68">
        <v>45689</v>
      </c>
      <c r="H66" s="69">
        <v>45900</v>
      </c>
      <c r="I66" s="92"/>
      <c r="J66" s="26">
        <f>I66/$E$66</f>
        <v>0</v>
      </c>
      <c r="K66" s="284"/>
      <c r="L66" s="9"/>
      <c r="M66" s="92"/>
      <c r="N66" s="26">
        <f>M66/$E$66</f>
        <v>0</v>
      </c>
      <c r="O66" s="284"/>
      <c r="P66" s="9"/>
      <c r="Q66" s="92"/>
      <c r="R66" s="26">
        <f>Q66/$E$66</f>
        <v>0</v>
      </c>
      <c r="S66" s="284"/>
      <c r="T66" s="9"/>
      <c r="U66" s="20">
        <f t="shared" si="2"/>
        <v>0</v>
      </c>
      <c r="V66" s="284"/>
    </row>
    <row r="67" spans="1:29" ht="90.4" customHeight="1" x14ac:dyDescent="0.35">
      <c r="A67" s="280"/>
      <c r="B67" s="30" t="s">
        <v>23</v>
      </c>
      <c r="C67" s="65" t="s">
        <v>161</v>
      </c>
      <c r="D67" s="66" t="s">
        <v>162</v>
      </c>
      <c r="E67" s="67">
        <v>1</v>
      </c>
      <c r="F67" s="67" t="s">
        <v>91</v>
      </c>
      <c r="G67" s="68">
        <v>45689</v>
      </c>
      <c r="H67" s="69">
        <v>46022</v>
      </c>
      <c r="I67" s="92"/>
      <c r="J67" s="26">
        <f>I67/$E$67</f>
        <v>0</v>
      </c>
      <c r="K67" s="284"/>
      <c r="L67" s="9"/>
      <c r="M67" s="92"/>
      <c r="N67" s="26">
        <f>M67/$E$67</f>
        <v>0</v>
      </c>
      <c r="O67" s="284"/>
      <c r="P67" s="9"/>
      <c r="Q67" s="92"/>
      <c r="R67" s="26">
        <f>Q67/$E$67</f>
        <v>0</v>
      </c>
      <c r="S67" s="284"/>
      <c r="T67" s="9"/>
      <c r="U67" s="20">
        <f t="shared" si="2"/>
        <v>0</v>
      </c>
      <c r="V67" s="284"/>
    </row>
    <row r="68" spans="1:29" ht="80.650000000000006" customHeight="1" thickBot="1" x14ac:dyDescent="0.4">
      <c r="A68" s="281"/>
      <c r="B68" s="5" t="s">
        <v>24</v>
      </c>
      <c r="C68" s="70" t="s">
        <v>116</v>
      </c>
      <c r="D68" s="62" t="s">
        <v>134</v>
      </c>
      <c r="E68" s="63">
        <v>2</v>
      </c>
      <c r="F68" s="63" t="s">
        <v>92</v>
      </c>
      <c r="G68" s="71">
        <v>45809</v>
      </c>
      <c r="H68" s="72">
        <v>46022</v>
      </c>
      <c r="I68" s="95"/>
      <c r="J68" s="27">
        <f>I68/$E$68</f>
        <v>0</v>
      </c>
      <c r="K68" s="285"/>
      <c r="L68" s="10"/>
      <c r="M68" s="95"/>
      <c r="N68" s="27">
        <f>M68/$E$68</f>
        <v>0</v>
      </c>
      <c r="O68" s="285"/>
      <c r="P68" s="10"/>
      <c r="Q68" s="95"/>
      <c r="R68" s="27">
        <f>Q68/$E$68</f>
        <v>0</v>
      </c>
      <c r="S68" s="285"/>
      <c r="T68" s="10"/>
      <c r="U68" s="21">
        <f t="shared" si="2"/>
        <v>0</v>
      </c>
      <c r="V68" s="285"/>
      <c r="AC68" s="86" t="s">
        <v>33</v>
      </c>
    </row>
    <row r="69" spans="1:29" ht="61.15" customHeight="1" x14ac:dyDescent="0.35">
      <c r="A69" s="295" t="s">
        <v>25</v>
      </c>
      <c r="B69" s="297" t="s">
        <v>31</v>
      </c>
      <c r="C69" s="52" t="s">
        <v>100</v>
      </c>
      <c r="D69" s="53" t="s">
        <v>114</v>
      </c>
      <c r="E69" s="54">
        <v>2</v>
      </c>
      <c r="F69" s="54" t="s">
        <v>91</v>
      </c>
      <c r="G69" s="55">
        <v>45689</v>
      </c>
      <c r="H69" s="56">
        <v>46022</v>
      </c>
      <c r="I69" s="93"/>
      <c r="J69" s="28">
        <f>I69/$E$69</f>
        <v>0</v>
      </c>
      <c r="K69" s="304">
        <f>AVERAGE(J69:J71)</f>
        <v>0</v>
      </c>
      <c r="L69" s="24"/>
      <c r="M69" s="93"/>
      <c r="N69" s="28">
        <f>M69/$E$69</f>
        <v>0</v>
      </c>
      <c r="O69" s="304">
        <f>AVERAGE(N69:N71)</f>
        <v>0</v>
      </c>
      <c r="P69" s="11"/>
      <c r="Q69" s="93"/>
      <c r="R69" s="28">
        <f>Q69/$E$69</f>
        <v>0</v>
      </c>
      <c r="S69" s="304">
        <f>AVERAGE(R69:R71)</f>
        <v>0</v>
      </c>
      <c r="T69" s="11"/>
      <c r="U69" s="22">
        <f t="shared" si="2"/>
        <v>0</v>
      </c>
      <c r="V69" s="304">
        <f>AVERAGE(U69:U71)</f>
        <v>0</v>
      </c>
    </row>
    <row r="70" spans="1:29" ht="61.15" customHeight="1" thickBot="1" x14ac:dyDescent="0.4">
      <c r="A70" s="316"/>
      <c r="B70" s="317"/>
      <c r="C70" s="106" t="s">
        <v>135</v>
      </c>
      <c r="D70" s="107" t="s">
        <v>115</v>
      </c>
      <c r="E70" s="78">
        <v>2</v>
      </c>
      <c r="F70" s="78" t="s">
        <v>91</v>
      </c>
      <c r="G70" s="108">
        <v>45658</v>
      </c>
      <c r="H70" s="109">
        <v>46022</v>
      </c>
      <c r="I70" s="105"/>
      <c r="J70" s="29">
        <f>I70/$E$71</f>
        <v>0</v>
      </c>
      <c r="K70" s="318"/>
      <c r="L70" s="319"/>
      <c r="M70" s="105"/>
      <c r="N70" s="104"/>
      <c r="O70" s="318"/>
      <c r="P70" s="319"/>
      <c r="Q70" s="105"/>
      <c r="R70" s="104"/>
      <c r="S70" s="318"/>
      <c r="T70" s="319"/>
      <c r="U70" s="320"/>
      <c r="V70" s="318"/>
    </row>
    <row r="71" spans="1:29" ht="61.15" customHeight="1" thickBot="1" x14ac:dyDescent="0.4">
      <c r="A71" s="296"/>
      <c r="B71" s="298"/>
      <c r="C71" s="321" t="s">
        <v>167</v>
      </c>
      <c r="D71" s="62" t="s">
        <v>168</v>
      </c>
      <c r="E71" s="63">
        <v>1</v>
      </c>
      <c r="F71" s="63" t="s">
        <v>86</v>
      </c>
      <c r="G71" s="71">
        <v>45658</v>
      </c>
      <c r="H71" s="322">
        <v>45838</v>
      </c>
      <c r="I71" s="97"/>
      <c r="J71" s="29">
        <f>I71/$E$71</f>
        <v>0</v>
      </c>
      <c r="K71" s="305" t="e">
        <f>#REF!</f>
        <v>#REF!</v>
      </c>
      <c r="L71" s="98"/>
      <c r="M71" s="97"/>
      <c r="N71" s="29">
        <f>M71/$E$71</f>
        <v>0</v>
      </c>
      <c r="O71" s="305" t="e">
        <f>#REF!</f>
        <v>#REF!</v>
      </c>
      <c r="P71" s="98"/>
      <c r="Q71" s="97"/>
      <c r="R71" s="29">
        <f>Q71/$E$71</f>
        <v>0</v>
      </c>
      <c r="S71" s="305" t="e">
        <f>#REF!</f>
        <v>#REF!</v>
      </c>
      <c r="T71" s="98"/>
      <c r="U71" s="23">
        <f t="shared" si="2"/>
        <v>0</v>
      </c>
      <c r="V71" s="305">
        <f>I71</f>
        <v>0</v>
      </c>
    </row>
    <row r="73" spans="1:29" hidden="1" x14ac:dyDescent="0.35"/>
    <row r="74" spans="1:29" hidden="1" x14ac:dyDescent="0.35">
      <c r="D74" s="100" t="s">
        <v>26</v>
      </c>
    </row>
    <row r="75" spans="1:29" hidden="1" x14ac:dyDescent="0.35">
      <c r="C75" s="102" t="s">
        <v>27</v>
      </c>
      <c r="D75" s="103" t="e">
        <f>COUNTIF(#REF!,100%)</f>
        <v>#REF!</v>
      </c>
      <c r="E75" s="103"/>
      <c r="F75" s="103"/>
      <c r="G75" s="103"/>
      <c r="H75" s="103"/>
    </row>
    <row r="76" spans="1:29" hidden="1" x14ac:dyDescent="0.35">
      <c r="C76" s="102" t="s">
        <v>28</v>
      </c>
      <c r="D76" s="103" t="e">
        <f>COUNTIF(#REF!,100%)</f>
        <v>#REF!</v>
      </c>
      <c r="E76" s="103"/>
      <c r="F76" s="103"/>
      <c r="G76" s="103"/>
      <c r="H76" s="103"/>
    </row>
    <row r="77" spans="1:29" s="100" customFormat="1" hidden="1" x14ac:dyDescent="0.35">
      <c r="A77" s="99"/>
      <c r="B77" s="86"/>
      <c r="C77" s="102" t="s">
        <v>29</v>
      </c>
      <c r="D77" s="103" t="e">
        <f>COUNTIF(#REF!,100%)</f>
        <v>#REF!</v>
      </c>
      <c r="E77" s="103"/>
      <c r="F77" s="103"/>
      <c r="G77" s="103"/>
      <c r="H77" s="103"/>
      <c r="V77" s="101"/>
    </row>
    <row r="78" spans="1:29" s="100" customFormat="1" hidden="1" x14ac:dyDescent="0.35">
      <c r="A78" s="99"/>
      <c r="B78" s="86"/>
      <c r="C78" s="102" t="s">
        <v>30</v>
      </c>
      <c r="D78" s="103" t="e">
        <f>COUNTIF(#REF!,100%)</f>
        <v>#REF!</v>
      </c>
      <c r="E78" s="103"/>
      <c r="F78" s="103"/>
      <c r="G78" s="103"/>
      <c r="H78" s="103"/>
      <c r="V78" s="101"/>
    </row>
    <row r="79" spans="1:29" s="100" customFormat="1" hidden="1" x14ac:dyDescent="0.35">
      <c r="A79" s="99"/>
      <c r="B79" s="86"/>
      <c r="D79" s="100" t="e">
        <f>SUM(D75:D78)</f>
        <v>#REF!</v>
      </c>
      <c r="V79" s="101"/>
    </row>
  </sheetData>
  <sheetProtection sort="0" autoFilter="0"/>
  <mergeCells count="287">
    <mergeCell ref="O48:O58"/>
    <mergeCell ref="O59:O68"/>
    <mergeCell ref="O69:O71"/>
    <mergeCell ref="S8:S21"/>
    <mergeCell ref="S22:S37"/>
    <mergeCell ref="S38:S47"/>
    <mergeCell ref="S48:S58"/>
    <mergeCell ref="S59:S68"/>
    <mergeCell ref="S69:S71"/>
    <mergeCell ref="Q36:Q37"/>
    <mergeCell ref="R36:R37"/>
    <mergeCell ref="R22:R25"/>
    <mergeCell ref="P11:P12"/>
    <mergeCell ref="Q11:Q12"/>
    <mergeCell ref="R11:R12"/>
    <mergeCell ref="Q28:Q29"/>
    <mergeCell ref="R28:R29"/>
    <mergeCell ref="Q26:Q27"/>
    <mergeCell ref="P13:P14"/>
    <mergeCell ref="Q13:Q14"/>
    <mergeCell ref="R13:R14"/>
    <mergeCell ref="R59:R61"/>
    <mergeCell ref="K48:K58"/>
    <mergeCell ref="K59:K68"/>
    <mergeCell ref="K69:K71"/>
    <mergeCell ref="V69:V71"/>
    <mergeCell ref="U6:U7"/>
    <mergeCell ref="V6:V7"/>
    <mergeCell ref="L53:L54"/>
    <mergeCell ref="M53:M54"/>
    <mergeCell ref="N53:N54"/>
    <mergeCell ref="R38:R40"/>
    <mergeCell ref="T38:T40"/>
    <mergeCell ref="U38:U40"/>
    <mergeCell ref="V38:V47"/>
    <mergeCell ref="R45:R46"/>
    <mergeCell ref="T45:T46"/>
    <mergeCell ref="U45:U46"/>
    <mergeCell ref="R42:R43"/>
    <mergeCell ref="T42:T43"/>
    <mergeCell ref="U42:U43"/>
    <mergeCell ref="N36:N37"/>
    <mergeCell ref="P36:P37"/>
    <mergeCell ref="O8:O21"/>
    <mergeCell ref="O22:O37"/>
    <mergeCell ref="O38:O47"/>
    <mergeCell ref="U5:V5"/>
    <mergeCell ref="Q63:Q64"/>
    <mergeCell ref="R63:R64"/>
    <mergeCell ref="T63:T64"/>
    <mergeCell ref="U63:U64"/>
    <mergeCell ref="A69:A71"/>
    <mergeCell ref="B69:B71"/>
    <mergeCell ref="I63:I64"/>
    <mergeCell ref="J63:J64"/>
    <mergeCell ref="B63:B65"/>
    <mergeCell ref="C63:C64"/>
    <mergeCell ref="D63:D64"/>
    <mergeCell ref="E63:E64"/>
    <mergeCell ref="J59:J61"/>
    <mergeCell ref="L59:L61"/>
    <mergeCell ref="L63:L64"/>
    <mergeCell ref="P53:P54"/>
    <mergeCell ref="Q53:Q54"/>
    <mergeCell ref="T57:T58"/>
    <mergeCell ref="N59:N61"/>
    <mergeCell ref="P59:P61"/>
    <mergeCell ref="T59:T61"/>
    <mergeCell ref="U59:U61"/>
    <mergeCell ref="J53:J54"/>
    <mergeCell ref="Q3:V3"/>
    <mergeCell ref="L3:P3"/>
    <mergeCell ref="F3:J3"/>
    <mergeCell ref="A4:V4"/>
    <mergeCell ref="B59:B62"/>
    <mergeCell ref="A59:A68"/>
    <mergeCell ref="U57:U58"/>
    <mergeCell ref="V59:V68"/>
    <mergeCell ref="C59:C61"/>
    <mergeCell ref="D59:D61"/>
    <mergeCell ref="E59:E61"/>
    <mergeCell ref="G59:G61"/>
    <mergeCell ref="H59:H61"/>
    <mergeCell ref="L57:L58"/>
    <mergeCell ref="M57:M58"/>
    <mergeCell ref="N57:N58"/>
    <mergeCell ref="P57:P58"/>
    <mergeCell ref="Q57:Q58"/>
    <mergeCell ref="R57:R58"/>
    <mergeCell ref="M63:M64"/>
    <mergeCell ref="N63:N64"/>
    <mergeCell ref="P63:P64"/>
    <mergeCell ref="Q59:Q61"/>
    <mergeCell ref="K38:K47"/>
    <mergeCell ref="G63:G64"/>
    <mergeCell ref="H63:H64"/>
    <mergeCell ref="I59:I61"/>
    <mergeCell ref="A48:A58"/>
    <mergeCell ref="V48:V58"/>
    <mergeCell ref="B51:B52"/>
    <mergeCell ref="B53:B58"/>
    <mergeCell ref="C53:C54"/>
    <mergeCell ref="D53:D54"/>
    <mergeCell ref="E53:E54"/>
    <mergeCell ref="G53:G54"/>
    <mergeCell ref="H53:H54"/>
    <mergeCell ref="I53:I54"/>
    <mergeCell ref="R53:R54"/>
    <mergeCell ref="T53:T54"/>
    <mergeCell ref="U53:U54"/>
    <mergeCell ref="C57:C58"/>
    <mergeCell ref="D57:D58"/>
    <mergeCell ref="E57:E58"/>
    <mergeCell ref="G57:G58"/>
    <mergeCell ref="H57:H58"/>
    <mergeCell ref="I57:I58"/>
    <mergeCell ref="J57:J58"/>
    <mergeCell ref="M59:M61"/>
    <mergeCell ref="J45:J46"/>
    <mergeCell ref="L45:L46"/>
    <mergeCell ref="M45:M46"/>
    <mergeCell ref="N45:N46"/>
    <mergeCell ref="H45:H46"/>
    <mergeCell ref="P38:P40"/>
    <mergeCell ref="Q38:Q40"/>
    <mergeCell ref="H38:H40"/>
    <mergeCell ref="I38:I40"/>
    <mergeCell ref="J38:J40"/>
    <mergeCell ref="L38:L40"/>
    <mergeCell ref="M38:M40"/>
    <mergeCell ref="N38:N40"/>
    <mergeCell ref="N42:N43"/>
    <mergeCell ref="H42:H43"/>
    <mergeCell ref="I42:I43"/>
    <mergeCell ref="J42:J43"/>
    <mergeCell ref="L42:L43"/>
    <mergeCell ref="M42:M43"/>
    <mergeCell ref="I45:I46"/>
    <mergeCell ref="Q45:Q46"/>
    <mergeCell ref="P42:P43"/>
    <mergeCell ref="Q42:Q43"/>
    <mergeCell ref="P45:P46"/>
    <mergeCell ref="A38:A47"/>
    <mergeCell ref="B38:B41"/>
    <mergeCell ref="C38:C40"/>
    <mergeCell ref="D38:D40"/>
    <mergeCell ref="E38:E40"/>
    <mergeCell ref="G38:G40"/>
    <mergeCell ref="B42:B43"/>
    <mergeCell ref="C42:C43"/>
    <mergeCell ref="D42:D43"/>
    <mergeCell ref="E42:E43"/>
    <mergeCell ref="G42:G43"/>
    <mergeCell ref="B44:B46"/>
    <mergeCell ref="C45:C46"/>
    <mergeCell ref="D45:D46"/>
    <mergeCell ref="E45:E46"/>
    <mergeCell ref="G45:G46"/>
    <mergeCell ref="I36:I37"/>
    <mergeCell ref="J36:J37"/>
    <mergeCell ref="L36:L37"/>
    <mergeCell ref="M36:M37"/>
    <mergeCell ref="K22:K37"/>
    <mergeCell ref="N26:N27"/>
    <mergeCell ref="P26:P27"/>
    <mergeCell ref="H30:H33"/>
    <mergeCell ref="J30:J33"/>
    <mergeCell ref="L30:L33"/>
    <mergeCell ref="L28:L29"/>
    <mergeCell ref="M28:M29"/>
    <mergeCell ref="T22:T25"/>
    <mergeCell ref="U36:U37"/>
    <mergeCell ref="U30:U33"/>
    <mergeCell ref="M30:M33"/>
    <mergeCell ref="N30:N33"/>
    <mergeCell ref="P30:P33"/>
    <mergeCell ref="Q30:Q33"/>
    <mergeCell ref="R30:R33"/>
    <mergeCell ref="T30:T33"/>
    <mergeCell ref="T28:T29"/>
    <mergeCell ref="U28:U29"/>
    <mergeCell ref="U22:U25"/>
    <mergeCell ref="G30:G33"/>
    <mergeCell ref="V22:V37"/>
    <mergeCell ref="C26:C27"/>
    <mergeCell ref="D26:D27"/>
    <mergeCell ref="E26:E27"/>
    <mergeCell ref="G26:G27"/>
    <mergeCell ref="H26:H27"/>
    <mergeCell ref="I26:I27"/>
    <mergeCell ref="J22:J25"/>
    <mergeCell ref="L22:L25"/>
    <mergeCell ref="M22:M25"/>
    <mergeCell ref="N22:N25"/>
    <mergeCell ref="P22:P25"/>
    <mergeCell ref="Q22:Q25"/>
    <mergeCell ref="R26:R27"/>
    <mergeCell ref="T26:T27"/>
    <mergeCell ref="U26:U27"/>
    <mergeCell ref="C28:C29"/>
    <mergeCell ref="D28:D29"/>
    <mergeCell ref="M26:M27"/>
    <mergeCell ref="I30:I33"/>
    <mergeCell ref="N28:N29"/>
    <mergeCell ref="P28:P29"/>
    <mergeCell ref="T36:T37"/>
    <mergeCell ref="A22:A37"/>
    <mergeCell ref="B22:B37"/>
    <mergeCell ref="C22:C25"/>
    <mergeCell ref="D22:D25"/>
    <mergeCell ref="E22:E25"/>
    <mergeCell ref="G22:G25"/>
    <mergeCell ref="H22:H25"/>
    <mergeCell ref="I22:I25"/>
    <mergeCell ref="L20:L21"/>
    <mergeCell ref="I28:I29"/>
    <mergeCell ref="J28:J29"/>
    <mergeCell ref="J26:J27"/>
    <mergeCell ref="L26:L27"/>
    <mergeCell ref="E28:E29"/>
    <mergeCell ref="G28:G29"/>
    <mergeCell ref="H28:H29"/>
    <mergeCell ref="C36:C37"/>
    <mergeCell ref="D36:D37"/>
    <mergeCell ref="E36:E37"/>
    <mergeCell ref="G36:G37"/>
    <mergeCell ref="H36:H37"/>
    <mergeCell ref="C30:C33"/>
    <mergeCell ref="D30:D33"/>
    <mergeCell ref="E30:E33"/>
    <mergeCell ref="B15:B17"/>
    <mergeCell ref="B19:B21"/>
    <mergeCell ref="C20:C21"/>
    <mergeCell ref="D20:D21"/>
    <mergeCell ref="E20:E21"/>
    <mergeCell ref="G20:G21"/>
    <mergeCell ref="H20:H21"/>
    <mergeCell ref="I20:I21"/>
    <mergeCell ref="J20:J21"/>
    <mergeCell ref="T20:T21"/>
    <mergeCell ref="U20:U21"/>
    <mergeCell ref="M20:M21"/>
    <mergeCell ref="N20:N21"/>
    <mergeCell ref="P20:P21"/>
    <mergeCell ref="Q20:Q21"/>
    <mergeCell ref="R20:R21"/>
    <mergeCell ref="J13:J14"/>
    <mergeCell ref="K8:K21"/>
    <mergeCell ref="J11:J12"/>
    <mergeCell ref="U13:U14"/>
    <mergeCell ref="M13:M14"/>
    <mergeCell ref="N13:N14"/>
    <mergeCell ref="T11:T12"/>
    <mergeCell ref="U11:U12"/>
    <mergeCell ref="G5:G7"/>
    <mergeCell ref="D11:D12"/>
    <mergeCell ref="E11:E12"/>
    <mergeCell ref="I11:I12"/>
    <mergeCell ref="H5:H7"/>
    <mergeCell ref="D13:D14"/>
    <mergeCell ref="E13:E14"/>
    <mergeCell ref="I13:I14"/>
    <mergeCell ref="T13:T14"/>
    <mergeCell ref="C13:C14"/>
    <mergeCell ref="L13:L14"/>
    <mergeCell ref="L11:L12"/>
    <mergeCell ref="M11:M12"/>
    <mergeCell ref="N11:N12"/>
    <mergeCell ref="A1:C3"/>
    <mergeCell ref="D1:T1"/>
    <mergeCell ref="D2:T2"/>
    <mergeCell ref="U1:V2"/>
    <mergeCell ref="D3:E3"/>
    <mergeCell ref="I5:L6"/>
    <mergeCell ref="M5:P6"/>
    <mergeCell ref="Q5:T6"/>
    <mergeCell ref="A8:A21"/>
    <mergeCell ref="B8:B9"/>
    <mergeCell ref="V8:V21"/>
    <mergeCell ref="B10:B14"/>
    <mergeCell ref="C11:C12"/>
    <mergeCell ref="A5:A7"/>
    <mergeCell ref="B5:B7"/>
    <mergeCell ref="C5:C7"/>
    <mergeCell ref="D5:D7"/>
    <mergeCell ref="E5:E7"/>
    <mergeCell ref="F5:F7"/>
  </mergeCells>
  <conditionalFormatting sqref="G49:H53">
    <cfRule type="timePeriod" dxfId="1" priority="1" timePeriod="lastWeek">
      <formula>AND(TODAY()-ROUNDDOWN(G49,0)&gt;=(WEEKDAY(TODAY())),TODAY()-ROUNDDOWN(G49,0)&lt;(WEEKDAY(TODAY())+7))</formula>
    </cfRule>
  </conditionalFormatting>
  <conditionalFormatting sqref="G55:H55">
    <cfRule type="timePeriod" dxfId="0" priority="5" timePeriod="lastWeek">
      <formula>AND(TODAY()-ROUNDDOWN(G55,0)&gt;=(WEEKDAY(TODAY())),TODAY()-ROUNDDOWN(G55,0)&lt;(WEEKDAY(TODAY())+7))</formula>
    </cfRule>
  </conditionalFormatting>
  <dataValidations count="1">
    <dataValidation allowBlank="1" sqref="I22:I71 Q22:Q71 T8:T71 R8:R71 L8:L71 N8:N71 M22:M71 P8:P71 J8:J71" xr:uid="{E7E6BB94-4836-4BDC-8031-6F713E2BCC26}"/>
  </dataValidations>
  <printOptions horizontalCentered="1"/>
  <pageMargins left="0.70866141732283472" right="0.70866141732283472" top="0.74803149606299213" bottom="0.74803149606299213" header="0.31496062992125984" footer="0.31496062992125984"/>
  <pageSetup scale="20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7F26-55FE-4292-81C7-ACFF0900372E}">
  <dimension ref="A1:M80"/>
  <sheetViews>
    <sheetView topLeftCell="A4" zoomScale="50" zoomScaleNormal="50" workbookViewId="0">
      <selection activeCell="E15" sqref="E15"/>
    </sheetView>
  </sheetViews>
  <sheetFormatPr baseColWidth="10" defaultRowHeight="14.5" x14ac:dyDescent="0.35"/>
  <cols>
    <col min="2" max="2" width="75.81640625" customWidth="1"/>
    <col min="3" max="3" width="28.08984375" customWidth="1"/>
    <col min="4" max="5" width="23.26953125" customWidth="1"/>
    <col min="6" max="6" width="33" customWidth="1"/>
    <col min="7" max="7" width="21.1796875" customWidth="1"/>
    <col min="8" max="8" width="25.26953125" customWidth="1"/>
    <col min="9" max="9" width="28.6328125" customWidth="1"/>
    <col min="10" max="10" width="37.453125" customWidth="1"/>
    <col min="11" max="11" width="23.81640625" customWidth="1"/>
    <col min="12" max="12" width="25.90625" customWidth="1"/>
    <col min="13" max="13" width="22.54296875" customWidth="1"/>
    <col min="24" max="24" width="22.08984375" customWidth="1"/>
    <col min="25" max="25" width="23.90625" customWidth="1"/>
  </cols>
  <sheetData>
    <row r="1" spans="1:13" s="1" customFormat="1" ht="44.5" customHeight="1" x14ac:dyDescent="0.35">
      <c r="C1" s="315" t="s">
        <v>154</v>
      </c>
      <c r="D1" s="315"/>
      <c r="E1" s="315"/>
      <c r="G1" s="315" t="s">
        <v>155</v>
      </c>
      <c r="H1" s="315"/>
      <c r="I1" s="315"/>
      <c r="K1" s="315" t="s">
        <v>156</v>
      </c>
      <c r="L1" s="315"/>
      <c r="M1" s="315"/>
    </row>
    <row r="2" spans="1:13" ht="20" customHeight="1" x14ac:dyDescent="0.35">
      <c r="A2" s="38" t="s">
        <v>141</v>
      </c>
      <c r="B2" s="39" t="s">
        <v>142</v>
      </c>
      <c r="C2" s="40" t="s">
        <v>148</v>
      </c>
      <c r="D2" s="40" t="s">
        <v>152</v>
      </c>
      <c r="E2" s="40" t="s">
        <v>157</v>
      </c>
      <c r="G2" s="40" t="s">
        <v>148</v>
      </c>
      <c r="H2" s="40" t="s">
        <v>152</v>
      </c>
      <c r="I2" s="40" t="s">
        <v>157</v>
      </c>
      <c r="K2" s="40" t="s">
        <v>148</v>
      </c>
      <c r="L2" s="40" t="s">
        <v>152</v>
      </c>
      <c r="M2" s="40" t="s">
        <v>157</v>
      </c>
    </row>
    <row r="3" spans="1:13" ht="20" customHeight="1" x14ac:dyDescent="0.35">
      <c r="A3" s="41">
        <v>1</v>
      </c>
      <c r="B3" s="44" t="s">
        <v>143</v>
      </c>
      <c r="C3" s="45">
        <v>1</v>
      </c>
      <c r="D3" s="45">
        <f>'Seguimiento PACC'!K8</f>
        <v>0</v>
      </c>
      <c r="E3" s="45">
        <f>'Seguimiento PACC'!V8</f>
        <v>0</v>
      </c>
      <c r="G3" s="45">
        <v>1</v>
      </c>
      <c r="H3" s="45">
        <f>'Seguimiento PACC'!O8</f>
        <v>0</v>
      </c>
      <c r="I3" s="45">
        <f>'Seguimiento PACC'!V8</f>
        <v>0</v>
      </c>
      <c r="K3" s="45">
        <v>1</v>
      </c>
      <c r="L3" s="45">
        <f>'Seguimiento PACC'!S8</f>
        <v>0</v>
      </c>
      <c r="M3" s="45">
        <f>'Seguimiento PACC'!V8</f>
        <v>0</v>
      </c>
    </row>
    <row r="4" spans="1:13" ht="20" customHeight="1" x14ac:dyDescent="0.35">
      <c r="A4" s="41">
        <v>2</v>
      </c>
      <c r="B4" s="44" t="s">
        <v>144</v>
      </c>
      <c r="C4" s="45">
        <v>1</v>
      </c>
      <c r="D4" s="43">
        <f>'Seguimiento PACC'!K48</f>
        <v>0</v>
      </c>
      <c r="E4" s="43">
        <f>'Seguimiento PACC'!V22</f>
        <v>0</v>
      </c>
      <c r="G4" s="45">
        <v>1</v>
      </c>
      <c r="H4" s="43">
        <f>'Seguimiento PACC'!O48</f>
        <v>0</v>
      </c>
      <c r="I4" s="45">
        <f>'Seguimiento PACC'!V22</f>
        <v>0</v>
      </c>
      <c r="K4" s="45">
        <v>1</v>
      </c>
      <c r="L4" s="43">
        <f>'Seguimiento PACC'!S48</f>
        <v>0</v>
      </c>
      <c r="M4" s="45">
        <f>'Seguimiento PACC'!V22</f>
        <v>0</v>
      </c>
    </row>
    <row r="5" spans="1:13" ht="20" customHeight="1" x14ac:dyDescent="0.35">
      <c r="A5" s="41">
        <v>3</v>
      </c>
      <c r="B5" s="44" t="s">
        <v>145</v>
      </c>
      <c r="C5" s="45">
        <v>1</v>
      </c>
      <c r="D5" s="43">
        <f>'Seguimiento PACC'!K38</f>
        <v>0</v>
      </c>
      <c r="E5" s="43">
        <f>'Seguimiento PACC'!V38</f>
        <v>0</v>
      </c>
      <c r="G5" s="45">
        <v>1</v>
      </c>
      <c r="H5" s="43">
        <f>'Seguimiento PACC'!O38</f>
        <v>0</v>
      </c>
      <c r="I5" s="45">
        <f>'Seguimiento PACC'!V38</f>
        <v>0</v>
      </c>
      <c r="K5" s="45">
        <v>1</v>
      </c>
      <c r="L5" s="43">
        <f>'Seguimiento PACC'!S38</f>
        <v>0</v>
      </c>
      <c r="M5" s="45">
        <f>'Seguimiento PACC'!V38</f>
        <v>0</v>
      </c>
    </row>
    <row r="6" spans="1:13" ht="20" customHeight="1" x14ac:dyDescent="0.35">
      <c r="A6" s="41">
        <v>4</v>
      </c>
      <c r="B6" s="44" t="s">
        <v>150</v>
      </c>
      <c r="C6" s="45">
        <v>1</v>
      </c>
      <c r="D6" s="45">
        <f>'Seguimiento PACC'!K48</f>
        <v>0</v>
      </c>
      <c r="E6" s="45">
        <f>'Seguimiento PACC'!V48</f>
        <v>0</v>
      </c>
      <c r="G6" s="45">
        <v>1</v>
      </c>
      <c r="H6" s="45">
        <f>'Seguimiento PACC'!O48</f>
        <v>0</v>
      </c>
      <c r="I6" s="45">
        <f>'Seguimiento PACC'!V48</f>
        <v>0</v>
      </c>
      <c r="K6" s="45">
        <v>1</v>
      </c>
      <c r="L6" s="45">
        <f>'Seguimiento PACC'!S48</f>
        <v>0</v>
      </c>
      <c r="M6" s="45">
        <f>'Seguimiento PACC'!V48</f>
        <v>0</v>
      </c>
    </row>
    <row r="7" spans="1:13" ht="20" customHeight="1" x14ac:dyDescent="0.35">
      <c r="A7" s="42">
        <v>5</v>
      </c>
      <c r="B7" s="44" t="s">
        <v>151</v>
      </c>
      <c r="C7" s="45">
        <v>1</v>
      </c>
      <c r="D7" s="43">
        <f>'Seguimiento PACC'!K59</f>
        <v>0</v>
      </c>
      <c r="E7" s="43">
        <f>'Seguimiento PACC'!V59</f>
        <v>0</v>
      </c>
      <c r="G7" s="45">
        <v>1</v>
      </c>
      <c r="H7" s="43">
        <f>'Seguimiento PACC'!O59</f>
        <v>0</v>
      </c>
      <c r="I7" s="45">
        <f>'Seguimiento PACC'!V59</f>
        <v>0</v>
      </c>
      <c r="K7" s="45">
        <v>1</v>
      </c>
      <c r="L7" s="43">
        <f>'Seguimiento PACC'!S59</f>
        <v>0</v>
      </c>
      <c r="M7" s="45">
        <f>'Seguimiento PACC'!V59</f>
        <v>0</v>
      </c>
    </row>
    <row r="8" spans="1:13" ht="20" customHeight="1" x14ac:dyDescent="0.35">
      <c r="A8" s="41">
        <v>6</v>
      </c>
      <c r="B8" s="44" t="s">
        <v>146</v>
      </c>
      <c r="C8" s="45">
        <v>1</v>
      </c>
      <c r="D8" s="43">
        <f>'Seguimiento PACC'!K69</f>
        <v>0</v>
      </c>
      <c r="E8" s="43">
        <f>'Seguimiento PACC'!V69</f>
        <v>0</v>
      </c>
      <c r="G8" s="45">
        <v>1</v>
      </c>
      <c r="H8" s="43">
        <f>'Seguimiento PACC'!O69</f>
        <v>0</v>
      </c>
      <c r="I8" s="45">
        <f>'Seguimiento PACC'!V69</f>
        <v>0</v>
      </c>
      <c r="K8" s="45">
        <v>1</v>
      </c>
      <c r="L8" s="43">
        <f>'Seguimiento PACC'!S69</f>
        <v>0</v>
      </c>
      <c r="M8" s="45">
        <f>'Seguimiento PACC'!V69</f>
        <v>0</v>
      </c>
    </row>
    <row r="9" spans="1:13" ht="20" customHeight="1" x14ac:dyDescent="0.35">
      <c r="A9" s="314" t="s">
        <v>147</v>
      </c>
      <c r="B9" s="314"/>
      <c r="C9" s="46">
        <f>+AVERAGE(C3:C8)</f>
        <v>1</v>
      </c>
      <c r="D9" s="46">
        <f>+AVERAGE(D3:D8)</f>
        <v>0</v>
      </c>
      <c r="E9" s="46">
        <f>+AVERAGE(E3:E8)</f>
        <v>0</v>
      </c>
      <c r="G9" s="46">
        <f>+AVERAGE(G3:G8)</f>
        <v>1</v>
      </c>
      <c r="H9" s="46">
        <f>+AVERAGE(H3:H8)</f>
        <v>0</v>
      </c>
      <c r="I9" s="46">
        <f>+AVERAGE(I3:I8)</f>
        <v>0</v>
      </c>
      <c r="K9" s="46">
        <f>+AVERAGE(K3:K8)</f>
        <v>1</v>
      </c>
      <c r="L9" s="46">
        <f>+AVERAGE(L3:L8)</f>
        <v>0</v>
      </c>
      <c r="M9" s="46">
        <f>+AVERAGE(M3:M8)</f>
        <v>0</v>
      </c>
    </row>
    <row r="72" spans="1:4" ht="41" customHeight="1" x14ac:dyDescent="0.35">
      <c r="C72" s="51" t="s">
        <v>158</v>
      </c>
      <c r="D72" s="1"/>
    </row>
    <row r="73" spans="1:4" ht="20" customHeight="1" x14ac:dyDescent="0.35">
      <c r="A73" s="38" t="s">
        <v>141</v>
      </c>
      <c r="B73" s="39" t="s">
        <v>142</v>
      </c>
      <c r="C73" s="40" t="s">
        <v>148</v>
      </c>
      <c r="D73" s="40" t="s">
        <v>152</v>
      </c>
    </row>
    <row r="74" spans="1:4" ht="20" customHeight="1" x14ac:dyDescent="0.35">
      <c r="A74" s="41">
        <v>1</v>
      </c>
      <c r="B74" s="44" t="s">
        <v>143</v>
      </c>
      <c r="C74" s="45">
        <v>1</v>
      </c>
      <c r="D74" s="45">
        <f>'Seguimiento PACC'!V8</f>
        <v>0</v>
      </c>
    </row>
    <row r="75" spans="1:4" ht="20" customHeight="1" x14ac:dyDescent="0.35">
      <c r="A75" s="41">
        <v>2</v>
      </c>
      <c r="B75" s="44" t="s">
        <v>144</v>
      </c>
      <c r="C75" s="45">
        <v>1</v>
      </c>
      <c r="D75" s="45">
        <f>'Seguimiento PACC'!V22</f>
        <v>0</v>
      </c>
    </row>
    <row r="76" spans="1:4" ht="20" customHeight="1" x14ac:dyDescent="0.35">
      <c r="A76" s="41">
        <v>3</v>
      </c>
      <c r="B76" s="44" t="s">
        <v>145</v>
      </c>
      <c r="C76" s="45">
        <v>1</v>
      </c>
      <c r="D76" s="45">
        <f>'Seguimiento PACC'!V38</f>
        <v>0</v>
      </c>
    </row>
    <row r="77" spans="1:4" ht="20" customHeight="1" x14ac:dyDescent="0.35">
      <c r="A77" s="41">
        <v>4</v>
      </c>
      <c r="B77" s="44" t="s">
        <v>150</v>
      </c>
      <c r="C77" s="45">
        <v>1</v>
      </c>
      <c r="D77" s="45">
        <f>'Seguimiento PACC'!V48</f>
        <v>0</v>
      </c>
    </row>
    <row r="78" spans="1:4" ht="20" customHeight="1" x14ac:dyDescent="0.35">
      <c r="A78" s="42">
        <v>5</v>
      </c>
      <c r="B78" s="44" t="s">
        <v>151</v>
      </c>
      <c r="C78" s="45">
        <v>1</v>
      </c>
      <c r="D78" s="45">
        <f>'Seguimiento PACC'!V59</f>
        <v>0</v>
      </c>
    </row>
    <row r="79" spans="1:4" ht="20" customHeight="1" x14ac:dyDescent="0.35">
      <c r="A79" s="41">
        <v>6</v>
      </c>
      <c r="B79" s="44" t="s">
        <v>146</v>
      </c>
      <c r="C79" s="45">
        <v>1</v>
      </c>
      <c r="D79" s="45">
        <f>'Seguimiento PACC'!V69</f>
        <v>0</v>
      </c>
    </row>
    <row r="80" spans="1:4" ht="20" customHeight="1" x14ac:dyDescent="0.35">
      <c r="A80" s="314" t="s">
        <v>147</v>
      </c>
      <c r="B80" s="314"/>
      <c r="C80" s="46">
        <f>+AVERAGE(C74:C79)</f>
        <v>1</v>
      </c>
      <c r="D80" s="46">
        <f>+AVERAGE(D74:D79)</f>
        <v>0</v>
      </c>
    </row>
  </sheetData>
  <mergeCells count="5">
    <mergeCell ref="A80:B80"/>
    <mergeCell ref="A9:B9"/>
    <mergeCell ref="G1:I1"/>
    <mergeCell ref="K1:M1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BA1F456728B4E8C31E23A49158896" ma:contentTypeVersion="12" ma:contentTypeDescription="Crear nuevo documento." ma:contentTypeScope="" ma:versionID="406749331537f2001dc706826da784bf">
  <xsd:schema xmlns:xsd="http://www.w3.org/2001/XMLSchema" xmlns:xs="http://www.w3.org/2001/XMLSchema" xmlns:p="http://schemas.microsoft.com/office/2006/metadata/properties" xmlns:ns3="21eaf122-5b0b-4d12-bc54-321805e328fd" xmlns:ns4="085968fa-4228-4067-94a8-42a614f2b750" targetNamespace="http://schemas.microsoft.com/office/2006/metadata/properties" ma:root="true" ma:fieldsID="4105fa5505700ad64dd478e9a87fe351" ns3:_="" ns4:_="">
    <xsd:import namespace="21eaf122-5b0b-4d12-bc54-321805e328fd"/>
    <xsd:import namespace="085968fa-4228-4067-94a8-42a614f2b7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f122-5b0b-4d12-bc54-321805e328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68fa-4228-4067-94a8-42a614f2b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AF3BC-9A6A-433A-8E96-9D598AF9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f122-5b0b-4d12-bc54-321805e328fd"/>
    <ds:schemaRef ds:uri="085968fa-4228-4067-94a8-42a614f2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2192C-06B6-408D-80CE-64CCBD902AC8}">
  <ds:schemaRefs>
    <ds:schemaRef ds:uri="21eaf122-5b0b-4d12-bc54-321805e328f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85968fa-4228-4067-94a8-42a614f2b75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FEB51A3-5EB6-44D6-9D67-5A592ED6A2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PACC</vt:lpstr>
      <vt:lpstr>Informe </vt:lpstr>
      <vt:lpstr>'Seguimiento PACC'!Área_de_impresión</vt:lpstr>
      <vt:lpstr>'Seguimiento PACC'!Títulos_a_imprimir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Lazaro</cp:lastModifiedBy>
  <cp:lastPrinted>2022-02-14T14:45:20Z</cp:lastPrinted>
  <dcterms:created xsi:type="dcterms:W3CDTF">2021-01-21T21:26:19Z</dcterms:created>
  <dcterms:modified xsi:type="dcterms:W3CDTF">2025-01-25T03:50:39Z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0x010100488BA1F456728B4E8C31E23A49158896</vt:lpwstr>
  </property>
</Properties>
</file>