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ITTB 2017\"/>
    </mc:Choice>
  </mc:AlternateContent>
  <bookViews>
    <workbookView xWindow="0" yWindow="0" windowWidth="20490" windowHeight="7155" activeTab="1"/>
  </bookViews>
  <sheets>
    <sheet name="ENERGIA" sheetId="1" r:id="rId1"/>
    <sheet name="AGU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2" i="1" l="1"/>
  <c r="R32" i="1"/>
  <c r="S19" i="1"/>
  <c r="R19" i="1"/>
  <c r="R6" i="1"/>
  <c r="S6" i="1"/>
  <c r="Z32" i="2"/>
  <c r="X32" i="2"/>
  <c r="W32" i="2"/>
  <c r="X19" i="2"/>
  <c r="W19" i="2"/>
  <c r="X6" i="2"/>
  <c r="Z6" i="2" s="1"/>
  <c r="AA6" i="2" s="1"/>
  <c r="W6" i="2"/>
  <c r="N16" i="2" l="1"/>
  <c r="H16" i="2"/>
  <c r="N12" i="2"/>
  <c r="H12" i="2"/>
  <c r="U6" i="1" l="1"/>
  <c r="V6" i="1" s="1"/>
  <c r="I16" i="1"/>
  <c r="I12" i="1"/>
  <c r="I7" i="1"/>
  <c r="N15" i="2" l="1"/>
  <c r="H15" i="2"/>
  <c r="N11" i="2"/>
  <c r="H11" i="2"/>
  <c r="I15" i="1"/>
  <c r="I11" i="1"/>
  <c r="I14" i="1" l="1"/>
  <c r="I6" i="1"/>
  <c r="I10" i="1"/>
  <c r="N14" i="2" l="1"/>
  <c r="H14" i="2"/>
  <c r="N10" i="2"/>
  <c r="H10" i="2"/>
  <c r="H8" i="2"/>
  <c r="N8" i="2"/>
  <c r="N7" i="2"/>
  <c r="N6" i="2"/>
  <c r="H6" i="2"/>
  <c r="H7" i="2"/>
  <c r="U32" i="1" l="1"/>
  <c r="V32" i="1" s="1"/>
  <c r="U19" i="1"/>
  <c r="V19" i="1" s="1"/>
  <c r="AA32" i="2" l="1"/>
  <c r="Z19" i="2" l="1"/>
  <c r="AA19" i="2" s="1"/>
  <c r="P14" i="2" l="1"/>
  <c r="P15" i="2"/>
  <c r="P16" i="2"/>
  <c r="P10" i="2"/>
  <c r="P11" i="2"/>
  <c r="P12" i="2"/>
  <c r="P6" i="2"/>
  <c r="P7" i="2"/>
  <c r="P8" i="2"/>
</calcChain>
</file>

<file path=xl/sharedStrings.xml><?xml version="1.0" encoding="utf-8"?>
<sst xmlns="http://schemas.openxmlformats.org/spreadsheetml/2006/main" count="136" uniqueCount="55">
  <si>
    <t>Periodo de medición</t>
  </si>
  <si>
    <t>Consumo Kw</t>
  </si>
  <si>
    <t>Valor $/Kw</t>
  </si>
  <si>
    <t>Base gravable</t>
  </si>
  <si>
    <t>Alumbrado público</t>
  </si>
  <si>
    <t>Contribución activa</t>
  </si>
  <si>
    <t>Tarifa de aseo</t>
  </si>
  <si>
    <t>Valor pagado</t>
  </si>
  <si>
    <t>ITTB OFICINAS</t>
  </si>
  <si>
    <t>CARGO FIJO ACUEDUCTO</t>
  </si>
  <si>
    <t>CONSUMO ACUEDUCTO</t>
  </si>
  <si>
    <t>CARGO FIJO ALCANTARILLADO</t>
  </si>
  <si>
    <t>VERTIMIENTO ALCANTARILLADO</t>
  </si>
  <si>
    <t>TOTAL PAGADO</t>
  </si>
  <si>
    <t>ITTB GUARDIA</t>
  </si>
  <si>
    <t>ITTB ARCHIVO</t>
  </si>
  <si>
    <t>Promedio</t>
  </si>
  <si>
    <t>Observaciones</t>
  </si>
  <si>
    <t>Valor $/M3</t>
  </si>
  <si>
    <t>CONSUMO M3</t>
  </si>
  <si>
    <t>PERIODO DE MEDICIÓN</t>
  </si>
  <si>
    <t>Valor $/Vertimiento</t>
  </si>
  <si>
    <t>Consumo M3</t>
  </si>
  <si>
    <t>Julio</t>
  </si>
  <si>
    <t>Agosto</t>
  </si>
  <si>
    <t>Septiembre</t>
  </si>
  <si>
    <t>Octubre</t>
  </si>
  <si>
    <t>Noviembre</t>
  </si>
  <si>
    <t>Diciembre</t>
  </si>
  <si>
    <t>ICA</t>
  </si>
  <si>
    <t>Total</t>
  </si>
  <si>
    <t>Indicador de ahorro en consumo</t>
  </si>
  <si>
    <t>Gasto actual en consumo</t>
  </si>
  <si>
    <t>20 Jun - 20 Jul</t>
  </si>
  <si>
    <t>01 Jul - 31 Jul</t>
  </si>
  <si>
    <t>28 Jun - 27 Jul</t>
  </si>
  <si>
    <t>28 Jul - 28 Ago</t>
  </si>
  <si>
    <t>21 Jul - 19 Ago</t>
  </si>
  <si>
    <t>3er Trimestre Jul-Sep 2017</t>
  </si>
  <si>
    <t>01 Ago - 31 Ago</t>
  </si>
  <si>
    <t>29 Ago - 27 Sep</t>
  </si>
  <si>
    <t>28 Jul - 27 Ago</t>
  </si>
  <si>
    <t>20 Ago - 20 Sep</t>
  </si>
  <si>
    <t>01 Sep - 30 Sep</t>
  </si>
  <si>
    <t>Administrativa</t>
  </si>
  <si>
    <t>Guardia</t>
  </si>
  <si>
    <t>Archivo</t>
  </si>
  <si>
    <t>3er Trimestre Jul-Ago-Sep 2017</t>
  </si>
  <si>
    <t>Enero</t>
  </si>
  <si>
    <t>Febrero</t>
  </si>
  <si>
    <t>Marzo</t>
  </si>
  <si>
    <t>Abril</t>
  </si>
  <si>
    <t>Mayo</t>
  </si>
  <si>
    <t>Junio</t>
  </si>
  <si>
    <t>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</si>
</sst>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&quot;$&quot;#,##0.00"/>
    <numFmt numFmtId="166" formatCode="&quot;$&quot;#,##0"/>
    <numFmt numFmtId="167" formatCode="_-&quot;$&quot;* #,##0_-;\-&quot;$&quot;* #,##0_-;_-&quot;$&quot;* &quot;-&quot;??_-;_-@_-"/>
    <numFmt numFmtId="168" formatCode="&quot;$&quot;\ #,##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wrapText="1"/>
    </xf>
    <xf numFmtId="0" fontId="0" fillId="0" borderId="1" xfId="0" applyBorder="1"/>
    <xf numFmtId="165" fontId="0" fillId="0" borderId="1" xfId="0" applyNumberFormat="1" applyBorder="1"/>
    <xf numFmtId="166" fontId="0" fillId="0" borderId="1" xfId="0" applyNumberFormat="1" applyBorder="1"/>
    <xf numFmtId="166" fontId="0" fillId="2" borderId="1" xfId="0" applyNumberFormat="1" applyFill="1" applyBorder="1"/>
    <xf numFmtId="166" fontId="0" fillId="0" borderId="1" xfId="1" applyNumberFormat="1" applyFont="1" applyBorder="1"/>
    <xf numFmtId="0" fontId="0" fillId="0" borderId="0" xfId="0" applyBorder="1" applyAlignment="1">
      <alignment wrapText="1"/>
    </xf>
    <xf numFmtId="0" fontId="0" fillId="2" borderId="1" xfId="0" applyFill="1" applyBorder="1" applyAlignment="1">
      <alignment horizontal="left" wrapText="1"/>
    </xf>
    <xf numFmtId="0" fontId="0" fillId="0" borderId="0" xfId="0" applyNumberFormat="1"/>
    <xf numFmtId="0" fontId="0" fillId="0" borderId="1" xfId="0" applyBorder="1" applyAlignment="1">
      <alignment horizontal="center" vertical="center"/>
    </xf>
    <xf numFmtId="167" fontId="0" fillId="0" borderId="1" xfId="2" applyNumberFormat="1" applyFont="1" applyBorder="1" applyAlignment="1">
      <alignment horizontal="left" vertical="center" wrapText="1" indent="6"/>
    </xf>
    <xf numFmtId="0" fontId="0" fillId="0" borderId="1" xfId="0" applyBorder="1" applyAlignment="1">
      <alignment horizontal="center"/>
    </xf>
    <xf numFmtId="167" fontId="0" fillId="0" borderId="1" xfId="2" applyNumberFormat="1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8" borderId="1" xfId="0" applyFill="1" applyBorder="1" applyAlignment="1">
      <alignment horizontal="center" wrapText="1"/>
    </xf>
    <xf numFmtId="0" fontId="0" fillId="0" borderId="0" xfId="0" applyAlignment="1">
      <alignment horizontal="left"/>
    </xf>
    <xf numFmtId="1" fontId="0" fillId="0" borderId="1" xfId="0" applyNumberFormat="1" applyBorder="1" applyAlignment="1">
      <alignment horizontal="left" indent="3"/>
    </xf>
    <xf numFmtId="168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1" fontId="0" fillId="9" borderId="1" xfId="0" applyNumberFormat="1" applyFill="1" applyBorder="1" applyAlignment="1">
      <alignment horizontal="left" indent="3"/>
    </xf>
    <xf numFmtId="0" fontId="0" fillId="9" borderId="1" xfId="0" applyFill="1" applyBorder="1" applyAlignment="1">
      <alignment horizontal="center" vertical="center"/>
    </xf>
    <xf numFmtId="0" fontId="0" fillId="9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5" xfId="3" applyNumberFormat="1" applyFont="1" applyBorder="1" applyAlignment="1">
      <alignment horizontal="center" vertical="center"/>
    </xf>
    <xf numFmtId="2" fontId="0" fillId="0" borderId="6" xfId="3" applyNumberFormat="1" applyFont="1" applyBorder="1" applyAlignment="1">
      <alignment horizontal="center" vertical="center"/>
    </xf>
    <xf numFmtId="2" fontId="0" fillId="0" borderId="7" xfId="3" applyNumberFormat="1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66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6" fontId="0" fillId="2" borderId="1" xfId="0" applyNumberFormat="1" applyFill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166" fontId="0" fillId="2" borderId="4" xfId="0" applyNumberFormat="1" applyFill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8" borderId="1" xfId="0" applyNumberFormat="1" applyFont="1" applyFill="1" applyBorder="1" applyAlignment="1">
      <alignment horizontal="center"/>
    </xf>
    <xf numFmtId="166" fontId="0" fillId="8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left" wrapText="1"/>
    </xf>
    <xf numFmtId="0" fontId="0" fillId="0" borderId="7" xfId="0" applyNumberFormat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2" borderId="1" xfId="0" applyNumberForma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left" indent="3"/>
    </xf>
    <xf numFmtId="0" fontId="0" fillId="0" borderId="7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FF6600"/>
      <color rgb="FFFFCC66"/>
      <color rgb="FF66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CO"/>
              <a:t>OFICINA</a:t>
            </a:r>
            <a:r>
              <a:rPr lang="es-CO" baseline="0"/>
              <a:t> ADMINISTRATIVA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ENERGIA!$D$6:$D$8</c:f>
              <c:strCache>
                <c:ptCount val="3"/>
                <c:pt idx="0">
                  <c:v>01 Jul - 31 Jul</c:v>
                </c:pt>
                <c:pt idx="1">
                  <c:v>01 Ago - 31 Ago</c:v>
                </c:pt>
                <c:pt idx="2">
                  <c:v>01 Sep - 30 Sep</c:v>
                </c:pt>
              </c:strCache>
            </c:strRef>
          </c:cat>
          <c:val>
            <c:numRef>
              <c:f>ENERGIA!$E$6:$E$8</c:f>
              <c:numCache>
                <c:formatCode>0</c:formatCode>
                <c:ptCount val="3"/>
                <c:pt idx="0">
                  <c:v>8160</c:v>
                </c:pt>
                <c:pt idx="1">
                  <c:v>8720</c:v>
                </c:pt>
                <c:pt idx="2">
                  <c:v>9120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215403688"/>
        <c:axId val="306565976"/>
      </c:barChart>
      <c:catAx>
        <c:axId val="215403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6565976"/>
        <c:crosses val="autoZero"/>
        <c:auto val="1"/>
        <c:lblAlgn val="ctr"/>
        <c:lblOffset val="100"/>
        <c:noMultiLvlLbl val="0"/>
      </c:catAx>
      <c:valAx>
        <c:axId val="306565976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215403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CO"/>
              <a:t>GUARDIA</a:t>
            </a:r>
            <a:r>
              <a:rPr lang="es-CO" baseline="0"/>
              <a:t>-SEÑALIZACIÓN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ENERGIA!$D$10:$D$12</c:f>
              <c:strCache>
                <c:ptCount val="3"/>
                <c:pt idx="0">
                  <c:v>28 Jun - 27 Jul</c:v>
                </c:pt>
                <c:pt idx="1">
                  <c:v>28 Jul - 28 Ago</c:v>
                </c:pt>
                <c:pt idx="2">
                  <c:v>29 Ago - 27 Sep</c:v>
                </c:pt>
              </c:strCache>
            </c:strRef>
          </c:cat>
          <c:val>
            <c:numRef>
              <c:f>ENERGIA!$E$10:$E$12</c:f>
              <c:numCache>
                <c:formatCode>General</c:formatCode>
                <c:ptCount val="3"/>
                <c:pt idx="0">
                  <c:v>3681</c:v>
                </c:pt>
                <c:pt idx="1">
                  <c:v>3766</c:v>
                </c:pt>
                <c:pt idx="2">
                  <c:v>3438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306566368"/>
        <c:axId val="306570680"/>
      </c:barChart>
      <c:catAx>
        <c:axId val="30656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6570680"/>
        <c:crosses val="autoZero"/>
        <c:auto val="1"/>
        <c:lblAlgn val="ctr"/>
        <c:lblOffset val="100"/>
        <c:noMultiLvlLbl val="0"/>
      </c:catAx>
      <c:valAx>
        <c:axId val="3065706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06566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CO"/>
              <a:t>ARCHIVO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ENERGIA!$D$14:$D$16</c:f>
              <c:strCache>
                <c:ptCount val="3"/>
                <c:pt idx="0">
                  <c:v>28 Jun - 27 Jul</c:v>
                </c:pt>
                <c:pt idx="1">
                  <c:v>28 Jul - 27 Ago</c:v>
                </c:pt>
                <c:pt idx="2">
                  <c:v>29 Ago - 27 Sep</c:v>
                </c:pt>
              </c:strCache>
            </c:strRef>
          </c:cat>
          <c:val>
            <c:numRef>
              <c:f>ENERGIA!$E$14:$E$16</c:f>
              <c:numCache>
                <c:formatCode>General</c:formatCode>
                <c:ptCount val="3"/>
                <c:pt idx="0">
                  <c:v>1386</c:v>
                </c:pt>
                <c:pt idx="1">
                  <c:v>1487</c:v>
                </c:pt>
                <c:pt idx="2">
                  <c:v>1220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338755792"/>
        <c:axId val="338757752"/>
      </c:barChart>
      <c:catAx>
        <c:axId val="33875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CO"/>
          </a:p>
        </c:txPr>
        <c:crossAx val="338757752"/>
        <c:crosses val="autoZero"/>
        <c:auto val="1"/>
        <c:lblAlgn val="ctr"/>
        <c:lblOffset val="100"/>
        <c:noMultiLvlLbl val="0"/>
      </c:catAx>
      <c:valAx>
        <c:axId val="338757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38755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CO"/>
              <a:t>OFICINA ADMINISTRATIVA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AGUA!$C$6:$C$8</c:f>
              <c:strCache>
                <c:ptCount val="3"/>
                <c:pt idx="0">
                  <c:v>20 Jun - 20 Jul</c:v>
                </c:pt>
                <c:pt idx="1">
                  <c:v>21 Jul - 19 Ago</c:v>
                </c:pt>
                <c:pt idx="2">
                  <c:v>20 Ago - 20 Sep</c:v>
                </c:pt>
              </c:strCache>
            </c:strRef>
          </c:cat>
          <c:val>
            <c:numRef>
              <c:f>AGUA!$D$6:$D$8</c:f>
              <c:numCache>
                <c:formatCode>General</c:formatCode>
                <c:ptCount val="3"/>
                <c:pt idx="0">
                  <c:v>47</c:v>
                </c:pt>
                <c:pt idx="1">
                  <c:v>59</c:v>
                </c:pt>
                <c:pt idx="2">
                  <c:v>47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338758536"/>
        <c:axId val="338758928"/>
      </c:barChart>
      <c:catAx>
        <c:axId val="338758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CO"/>
          </a:p>
        </c:txPr>
        <c:crossAx val="338758928"/>
        <c:crosses val="autoZero"/>
        <c:auto val="1"/>
        <c:lblAlgn val="ctr"/>
        <c:lblOffset val="100"/>
        <c:noMultiLvlLbl val="0"/>
      </c:catAx>
      <c:valAx>
        <c:axId val="3387589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38758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CO"/>
              <a:t>GUARDIA-SEÑALIZACIÓN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4.5833318296155418E-2"/>
          <c:y val="0.22431546046098277"/>
          <c:w val="0.90833336340768922"/>
          <c:h val="0.6517125270567324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AGUA!$C$10:$C$12</c:f>
              <c:strCache>
                <c:ptCount val="3"/>
                <c:pt idx="0">
                  <c:v>20 Jun - 20 Jul</c:v>
                </c:pt>
                <c:pt idx="1">
                  <c:v>21 Jul - 19 Ago</c:v>
                </c:pt>
                <c:pt idx="2">
                  <c:v>20 Ago - 20 Sep</c:v>
                </c:pt>
              </c:strCache>
            </c:strRef>
          </c:cat>
          <c:val>
            <c:numRef>
              <c:f>AGUA!$D$10:$D$12</c:f>
              <c:numCache>
                <c:formatCode>General</c:formatCode>
                <c:ptCount val="3"/>
                <c:pt idx="0">
                  <c:v>28</c:v>
                </c:pt>
                <c:pt idx="1">
                  <c:v>25</c:v>
                </c:pt>
                <c:pt idx="2">
                  <c:v>23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341193224"/>
        <c:axId val="341195184"/>
      </c:barChart>
      <c:catAx>
        <c:axId val="341193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CO"/>
          </a:p>
        </c:txPr>
        <c:crossAx val="341195184"/>
        <c:crosses val="autoZero"/>
        <c:auto val="1"/>
        <c:lblAlgn val="ctr"/>
        <c:lblOffset val="100"/>
        <c:noMultiLvlLbl val="0"/>
      </c:catAx>
      <c:valAx>
        <c:axId val="3411951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41193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CO"/>
              <a:t>ARCHIVO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AGUA!$C$14:$C$16</c:f>
              <c:strCache>
                <c:ptCount val="3"/>
                <c:pt idx="0">
                  <c:v>20 Jun - 20 Jul</c:v>
                </c:pt>
                <c:pt idx="1">
                  <c:v>21 Jul - 19 Ago</c:v>
                </c:pt>
                <c:pt idx="2">
                  <c:v>20 Ago - 20 Sep</c:v>
                </c:pt>
              </c:strCache>
            </c:strRef>
          </c:cat>
          <c:val>
            <c:numRef>
              <c:f>AGUA!$D$14:$D$16</c:f>
              <c:numCache>
                <c:formatCode>General</c:formatCode>
                <c:ptCount val="3"/>
                <c:pt idx="0">
                  <c:v>14</c:v>
                </c:pt>
                <c:pt idx="1">
                  <c:v>6</c:v>
                </c:pt>
                <c:pt idx="2">
                  <c:v>11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341194008"/>
        <c:axId val="341192832"/>
      </c:barChart>
      <c:catAx>
        <c:axId val="341194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CO"/>
          </a:p>
        </c:txPr>
        <c:crossAx val="341192832"/>
        <c:crosses val="autoZero"/>
        <c:auto val="1"/>
        <c:lblAlgn val="ctr"/>
        <c:lblOffset val="100"/>
        <c:noMultiLvlLbl val="0"/>
      </c:catAx>
      <c:valAx>
        <c:axId val="3411928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41194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16</xdr:row>
      <xdr:rowOff>109537</xdr:rowOff>
    </xdr:from>
    <xdr:to>
      <xdr:col>6</xdr:col>
      <xdr:colOff>38100</xdr:colOff>
      <xdr:row>29</xdr:row>
      <xdr:rowOff>38100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200026</xdr:colOff>
      <xdr:row>16</xdr:row>
      <xdr:rowOff>100012</xdr:rowOff>
    </xdr:from>
    <xdr:to>
      <xdr:col>8</xdr:col>
      <xdr:colOff>714375</xdr:colOff>
      <xdr:row>29</xdr:row>
      <xdr:rowOff>76199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904874</xdr:colOff>
      <xdr:row>16</xdr:row>
      <xdr:rowOff>109537</xdr:rowOff>
    </xdr:from>
    <xdr:to>
      <xdr:col>11</xdr:col>
      <xdr:colOff>771525</xdr:colOff>
      <xdr:row>29</xdr:row>
      <xdr:rowOff>76200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17</xdr:row>
      <xdr:rowOff>80962</xdr:rowOff>
    </xdr:from>
    <xdr:to>
      <xdr:col>5</xdr:col>
      <xdr:colOff>542925</xdr:colOff>
      <xdr:row>30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676274</xdr:colOff>
      <xdr:row>17</xdr:row>
      <xdr:rowOff>71437</xdr:rowOff>
    </xdr:from>
    <xdr:to>
      <xdr:col>9</xdr:col>
      <xdr:colOff>685800</xdr:colOff>
      <xdr:row>30</xdr:row>
      <xdr:rowOff>66674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104775</xdr:colOff>
      <xdr:row>17</xdr:row>
      <xdr:rowOff>80962</xdr:rowOff>
    </xdr:from>
    <xdr:to>
      <xdr:col>14</xdr:col>
      <xdr:colOff>76200</xdr:colOff>
      <xdr:row>30</xdr:row>
      <xdr:rowOff>57150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V57"/>
  <sheetViews>
    <sheetView topLeftCell="L1" workbookViewId="0">
      <selection activeCell="V1" sqref="V1"/>
    </sheetView>
  </sheetViews>
  <sheetFormatPr baseColWidth="10" defaultColWidth="11.42578125" defaultRowHeight="15" x14ac:dyDescent="0.25"/>
  <cols>
    <col min="4" max="4" width="19.5703125" bestFit="1" customWidth="1"/>
    <col min="5" max="5" width="13.140625" customWidth="1"/>
    <col min="7" max="7" width="14.7109375" bestFit="1" customWidth="1"/>
    <col min="8" max="8" width="18.28515625" bestFit="1" customWidth="1"/>
    <col min="9" max="9" width="18.42578125" bestFit="1" customWidth="1"/>
    <col min="10" max="10" width="13.5703125" bestFit="1" customWidth="1"/>
    <col min="11" max="11" width="14.7109375" bestFit="1" customWidth="1"/>
    <col min="12" max="12" width="16.140625" customWidth="1"/>
    <col min="21" max="21" width="14.5703125" customWidth="1"/>
    <col min="22" max="22" width="17.85546875" customWidth="1"/>
  </cols>
  <sheetData>
    <row r="1" spans="4:22" x14ac:dyDescent="0.25">
      <c r="J1" s="29"/>
    </row>
    <row r="3" spans="4:22" x14ac:dyDescent="0.25">
      <c r="D3" s="61" t="s">
        <v>38</v>
      </c>
      <c r="E3" s="62"/>
      <c r="F3" s="62"/>
      <c r="G3" s="62"/>
      <c r="H3" s="62"/>
      <c r="I3" s="62"/>
      <c r="J3" s="62"/>
      <c r="K3" s="62"/>
      <c r="L3" s="63"/>
      <c r="O3" s="58" t="s">
        <v>0</v>
      </c>
      <c r="P3" s="59" t="s">
        <v>22</v>
      </c>
      <c r="Q3" s="59"/>
      <c r="R3" s="60" t="s">
        <v>16</v>
      </c>
      <c r="S3" s="60"/>
      <c r="T3" s="60" t="s">
        <v>54</v>
      </c>
      <c r="U3" s="60"/>
      <c r="V3" s="60"/>
    </row>
    <row r="4" spans="4:22" ht="25.5" customHeight="1" x14ac:dyDescent="0.25">
      <c r="D4" s="20" t="s">
        <v>0</v>
      </c>
      <c r="E4" s="20" t="s">
        <v>1</v>
      </c>
      <c r="F4" s="20" t="s">
        <v>2</v>
      </c>
      <c r="G4" s="20" t="s">
        <v>3</v>
      </c>
      <c r="H4" s="20" t="s">
        <v>4</v>
      </c>
      <c r="I4" s="20" t="s">
        <v>5</v>
      </c>
      <c r="J4" s="20" t="s">
        <v>6</v>
      </c>
      <c r="K4" s="20" t="s">
        <v>7</v>
      </c>
      <c r="L4" s="20" t="s">
        <v>17</v>
      </c>
      <c r="O4" s="58"/>
      <c r="P4" s="16">
        <v>2017</v>
      </c>
      <c r="Q4" s="17">
        <v>2016</v>
      </c>
      <c r="R4" s="20">
        <v>2017</v>
      </c>
      <c r="S4" s="20">
        <v>2016</v>
      </c>
      <c r="T4" s="20" t="s">
        <v>30</v>
      </c>
      <c r="U4" s="22" t="s">
        <v>32</v>
      </c>
      <c r="V4" s="22" t="s">
        <v>31</v>
      </c>
    </row>
    <row r="5" spans="4:22" x14ac:dyDescent="0.25">
      <c r="D5" s="64" t="s">
        <v>8</v>
      </c>
      <c r="E5" s="65"/>
      <c r="F5" s="65"/>
      <c r="G5" s="65"/>
      <c r="H5" s="65"/>
      <c r="I5" s="65"/>
      <c r="J5" s="65"/>
      <c r="K5" s="65"/>
      <c r="L5" s="66"/>
      <c r="O5" s="70" t="s">
        <v>44</v>
      </c>
      <c r="P5" s="71"/>
      <c r="Q5" s="71"/>
      <c r="R5" s="71"/>
      <c r="S5" s="71"/>
      <c r="T5" s="71"/>
      <c r="U5" s="71"/>
      <c r="V5" s="72"/>
    </row>
    <row r="6" spans="4:22" x14ac:dyDescent="0.25">
      <c r="D6" s="3" t="s">
        <v>34</v>
      </c>
      <c r="E6" s="39">
        <v>8160</v>
      </c>
      <c r="F6" s="4">
        <v>445.79</v>
      </c>
      <c r="G6" s="5">
        <v>3637645</v>
      </c>
      <c r="H6" s="5">
        <v>363765</v>
      </c>
      <c r="I6" s="5">
        <f>(G6*20%)/100%</f>
        <v>727529</v>
      </c>
      <c r="J6" s="31">
        <v>32903</v>
      </c>
      <c r="K6" s="5">
        <v>4761842</v>
      </c>
      <c r="L6" s="3"/>
      <c r="O6" s="99" t="s">
        <v>48</v>
      </c>
      <c r="P6" s="100">
        <v>11036</v>
      </c>
      <c r="Q6" s="47">
        <v>14400</v>
      </c>
      <c r="R6" s="49">
        <f>AVERAGE(P6:P14)</f>
        <v>9377.3333333333339</v>
      </c>
      <c r="S6" s="96">
        <f>AVERAGE(Q6:Q14)</f>
        <v>12768.888888888889</v>
      </c>
      <c r="T6" s="49">
        <v>100</v>
      </c>
      <c r="U6" s="54">
        <f>IMDIV(R6,S6)*100</f>
        <v>73.438914027149309</v>
      </c>
      <c r="V6" s="55">
        <f>T6-U6</f>
        <v>26.561085972850691</v>
      </c>
    </row>
    <row r="7" spans="4:22" ht="15" customHeight="1" x14ac:dyDescent="0.25">
      <c r="D7" s="3" t="s">
        <v>39</v>
      </c>
      <c r="E7" s="39">
        <v>8720</v>
      </c>
      <c r="F7" s="4">
        <v>449.82</v>
      </c>
      <c r="G7" s="5">
        <v>3922469</v>
      </c>
      <c r="H7" s="5">
        <v>392247</v>
      </c>
      <c r="I7" s="5">
        <f>(G7*20%)/100%</f>
        <v>784493.8</v>
      </c>
      <c r="J7" s="31">
        <v>32880</v>
      </c>
      <c r="K7" s="5">
        <v>5132090</v>
      </c>
      <c r="L7" s="3"/>
      <c r="O7" s="2" t="s">
        <v>49</v>
      </c>
      <c r="P7" s="23">
        <v>13280</v>
      </c>
      <c r="Q7" s="45">
        <v>15120</v>
      </c>
      <c r="R7" s="52"/>
      <c r="S7" s="97"/>
      <c r="T7" s="52"/>
      <c r="U7" s="50"/>
      <c r="V7" s="56"/>
    </row>
    <row r="8" spans="4:22" ht="15" customHeight="1" x14ac:dyDescent="0.25">
      <c r="D8" s="3" t="s">
        <v>43</v>
      </c>
      <c r="E8" s="39">
        <v>9120</v>
      </c>
      <c r="F8" s="4">
        <v>439.02</v>
      </c>
      <c r="G8" s="5">
        <v>4003905</v>
      </c>
      <c r="H8" s="5">
        <v>400391</v>
      </c>
      <c r="I8" s="5">
        <v>800781</v>
      </c>
      <c r="J8" s="5">
        <v>33812</v>
      </c>
      <c r="K8" s="5">
        <v>5238889</v>
      </c>
      <c r="L8" s="3"/>
      <c r="O8" s="2" t="s">
        <v>50</v>
      </c>
      <c r="P8" s="23">
        <v>9240</v>
      </c>
      <c r="Q8" s="45">
        <v>12280</v>
      </c>
      <c r="R8" s="52"/>
      <c r="S8" s="97"/>
      <c r="T8" s="52"/>
      <c r="U8" s="50"/>
      <c r="V8" s="56"/>
    </row>
    <row r="9" spans="4:22" ht="15" customHeight="1" x14ac:dyDescent="0.25">
      <c r="D9" s="67" t="s">
        <v>14</v>
      </c>
      <c r="E9" s="68"/>
      <c r="F9" s="68"/>
      <c r="G9" s="68"/>
      <c r="H9" s="68"/>
      <c r="I9" s="68"/>
      <c r="J9" s="68"/>
      <c r="K9" s="68"/>
      <c r="L9" s="69"/>
      <c r="O9" s="2" t="s">
        <v>51</v>
      </c>
      <c r="P9" s="102">
        <v>8000</v>
      </c>
      <c r="Q9" s="45">
        <v>12240</v>
      </c>
      <c r="R9" s="52"/>
      <c r="S9" s="97"/>
      <c r="T9" s="52"/>
      <c r="U9" s="50"/>
      <c r="V9" s="56"/>
    </row>
    <row r="10" spans="4:22" ht="15" customHeight="1" x14ac:dyDescent="0.25">
      <c r="D10" s="3" t="s">
        <v>35</v>
      </c>
      <c r="E10" s="40">
        <v>3681</v>
      </c>
      <c r="F10" s="4">
        <v>488.34</v>
      </c>
      <c r="G10" s="5">
        <v>1797584</v>
      </c>
      <c r="H10" s="5">
        <v>179758</v>
      </c>
      <c r="I10" s="5">
        <f>(G10*20%)/100%</f>
        <v>359516.80000000005</v>
      </c>
      <c r="J10" s="5">
        <v>0</v>
      </c>
      <c r="K10" s="5">
        <v>2347276</v>
      </c>
      <c r="L10" s="3"/>
      <c r="O10" s="2" t="s">
        <v>52</v>
      </c>
      <c r="P10" s="102">
        <v>8960</v>
      </c>
      <c r="Q10" s="45">
        <v>11680</v>
      </c>
      <c r="R10" s="52"/>
      <c r="S10" s="97"/>
      <c r="T10" s="52"/>
      <c r="U10" s="50"/>
      <c r="V10" s="56"/>
    </row>
    <row r="11" spans="4:22" ht="15" customHeight="1" x14ac:dyDescent="0.25">
      <c r="D11" s="3" t="s">
        <v>36</v>
      </c>
      <c r="E11" s="41">
        <v>3766</v>
      </c>
      <c r="F11" s="4">
        <v>492.59</v>
      </c>
      <c r="G11" s="5">
        <v>1855109</v>
      </c>
      <c r="H11" s="5">
        <v>185511</v>
      </c>
      <c r="I11" s="5">
        <f>(G11*20%)/100%</f>
        <v>371021.80000000005</v>
      </c>
      <c r="J11" s="5">
        <v>0</v>
      </c>
      <c r="K11" s="5">
        <v>2411642</v>
      </c>
      <c r="L11" s="3"/>
      <c r="O11" s="101" t="s">
        <v>53</v>
      </c>
      <c r="P11" s="103">
        <v>7880</v>
      </c>
      <c r="Q11" s="44">
        <v>11400</v>
      </c>
      <c r="R11" s="52"/>
      <c r="S11" s="97"/>
      <c r="T11" s="52"/>
      <c r="U11" s="50"/>
      <c r="V11" s="56"/>
    </row>
    <row r="12" spans="4:22" ht="15" customHeight="1" x14ac:dyDescent="0.25">
      <c r="D12" s="3" t="s">
        <v>40</v>
      </c>
      <c r="E12" s="41">
        <v>3438</v>
      </c>
      <c r="F12" s="4">
        <v>481.87</v>
      </c>
      <c r="G12" s="5">
        <v>1656658</v>
      </c>
      <c r="H12" s="5">
        <v>165666</v>
      </c>
      <c r="I12" s="5">
        <f>(G12*20%)/100%</f>
        <v>331331.60000000003</v>
      </c>
      <c r="J12" s="5">
        <v>0</v>
      </c>
      <c r="K12" s="5">
        <v>2153656</v>
      </c>
      <c r="L12" s="3"/>
      <c r="O12" s="2" t="s">
        <v>23</v>
      </c>
      <c r="P12" s="30">
        <v>8160</v>
      </c>
      <c r="Q12" s="36">
        <v>14120</v>
      </c>
      <c r="R12" s="52"/>
      <c r="S12" s="97"/>
      <c r="T12" s="52"/>
      <c r="U12" s="50"/>
      <c r="V12" s="56"/>
    </row>
    <row r="13" spans="4:22" ht="28.5" customHeight="1" x14ac:dyDescent="0.25">
      <c r="D13" s="61" t="s">
        <v>15</v>
      </c>
      <c r="E13" s="62"/>
      <c r="F13" s="62"/>
      <c r="G13" s="62"/>
      <c r="H13" s="62"/>
      <c r="I13" s="62"/>
      <c r="J13" s="62"/>
      <c r="K13" s="62"/>
      <c r="L13" s="63"/>
      <c r="O13" s="2" t="s">
        <v>24</v>
      </c>
      <c r="P13" s="30">
        <v>8720</v>
      </c>
      <c r="Q13" s="36">
        <v>10360</v>
      </c>
      <c r="R13" s="52"/>
      <c r="S13" s="97"/>
      <c r="T13" s="52"/>
      <c r="U13" s="50"/>
      <c r="V13" s="56"/>
    </row>
    <row r="14" spans="4:22" ht="15" customHeight="1" x14ac:dyDescent="0.25">
      <c r="D14" s="3" t="s">
        <v>35</v>
      </c>
      <c r="E14" s="40">
        <v>1386</v>
      </c>
      <c r="F14" s="4">
        <v>488.34</v>
      </c>
      <c r="G14" s="5">
        <v>676841</v>
      </c>
      <c r="H14" s="5">
        <v>67684</v>
      </c>
      <c r="I14" s="5">
        <f t="shared" ref="I14:I16" si="0">(G14*20%)/100%</f>
        <v>135368.20000000001</v>
      </c>
      <c r="J14" s="6">
        <v>49355</v>
      </c>
      <c r="K14" s="5">
        <v>933324</v>
      </c>
      <c r="L14" s="3"/>
      <c r="O14" s="2" t="s">
        <v>25</v>
      </c>
      <c r="P14" s="104">
        <v>9120</v>
      </c>
      <c r="Q14" s="35">
        <v>13320</v>
      </c>
      <c r="R14" s="52"/>
      <c r="S14" s="97"/>
      <c r="T14" s="52"/>
      <c r="U14" s="50"/>
      <c r="V14" s="56"/>
    </row>
    <row r="15" spans="4:22" x14ac:dyDescent="0.25">
      <c r="D15" s="3" t="s">
        <v>41</v>
      </c>
      <c r="E15" s="40">
        <v>1487</v>
      </c>
      <c r="F15" s="4">
        <v>492.59</v>
      </c>
      <c r="G15" s="5">
        <v>732487</v>
      </c>
      <c r="H15" s="5">
        <v>73249</v>
      </c>
      <c r="I15" s="6">
        <f t="shared" si="0"/>
        <v>146497.4</v>
      </c>
      <c r="J15" s="6">
        <v>49320</v>
      </c>
      <c r="K15" s="7">
        <v>1001553</v>
      </c>
      <c r="L15" s="3"/>
      <c r="O15" s="2" t="s">
        <v>26</v>
      </c>
      <c r="P15" s="3"/>
      <c r="Q15" s="35">
        <v>12080</v>
      </c>
      <c r="R15" s="52"/>
      <c r="S15" s="97"/>
      <c r="T15" s="52"/>
      <c r="U15" s="50"/>
      <c r="V15" s="56"/>
    </row>
    <row r="16" spans="4:22" x14ac:dyDescent="0.25">
      <c r="D16" s="3" t="s">
        <v>40</v>
      </c>
      <c r="E16" s="40">
        <v>1220</v>
      </c>
      <c r="F16" s="4">
        <v>481.87</v>
      </c>
      <c r="G16" s="5">
        <v>587878</v>
      </c>
      <c r="H16" s="5">
        <v>58788</v>
      </c>
      <c r="I16" s="6">
        <f t="shared" si="0"/>
        <v>117575.6</v>
      </c>
      <c r="J16" s="6">
        <v>50718</v>
      </c>
      <c r="K16" s="7">
        <v>814960</v>
      </c>
      <c r="L16" s="3"/>
      <c r="O16" s="2" t="s">
        <v>27</v>
      </c>
      <c r="P16" s="3"/>
      <c r="Q16" s="35">
        <v>10920</v>
      </c>
      <c r="R16" s="52"/>
      <c r="S16" s="97"/>
      <c r="T16" s="52"/>
      <c r="U16" s="50"/>
      <c r="V16" s="56"/>
    </row>
    <row r="17" spans="5:22" x14ac:dyDescent="0.25">
      <c r="O17" s="2" t="s">
        <v>28</v>
      </c>
      <c r="P17" s="3"/>
      <c r="Q17" s="35"/>
      <c r="R17" s="53"/>
      <c r="S17" s="98"/>
      <c r="T17" s="53"/>
      <c r="U17" s="51"/>
      <c r="V17" s="57"/>
    </row>
    <row r="18" spans="5:22" x14ac:dyDescent="0.25">
      <c r="E18" s="10"/>
      <c r="O18" s="73" t="s">
        <v>45</v>
      </c>
      <c r="P18" s="73"/>
      <c r="Q18" s="73"/>
      <c r="R18" s="73"/>
      <c r="S18" s="73"/>
      <c r="T18" s="73"/>
      <c r="U18" s="73"/>
      <c r="V18" s="73"/>
    </row>
    <row r="19" spans="5:22" ht="15" customHeight="1" x14ac:dyDescent="0.25">
      <c r="O19" s="99" t="s">
        <v>48</v>
      </c>
      <c r="P19" s="47">
        <v>2920</v>
      </c>
      <c r="Q19" s="105">
        <v>3538</v>
      </c>
      <c r="R19" s="49">
        <f>AVERAGE(P19:P27)</f>
        <v>3219.7777777777778</v>
      </c>
      <c r="S19" s="96">
        <f>AVERAGE(Q19:Q27)</f>
        <v>3855.1111111111113</v>
      </c>
      <c r="T19" s="49">
        <v>100</v>
      </c>
      <c r="U19" s="54">
        <f>IMDIV(R19,S19)*100</f>
        <v>83.519714088079297</v>
      </c>
      <c r="V19" s="55">
        <f>T19-U19</f>
        <v>16.480285911920703</v>
      </c>
    </row>
    <row r="20" spans="5:22" ht="15" customHeight="1" x14ac:dyDescent="0.25">
      <c r="O20" s="2" t="s">
        <v>49</v>
      </c>
      <c r="P20" s="45">
        <v>2891</v>
      </c>
      <c r="Q20" s="46">
        <v>3403</v>
      </c>
      <c r="R20" s="52"/>
      <c r="S20" s="97"/>
      <c r="T20" s="52"/>
      <c r="U20" s="50"/>
      <c r="V20" s="56"/>
    </row>
    <row r="21" spans="5:22" ht="15" customHeight="1" x14ac:dyDescent="0.25">
      <c r="O21" s="2" t="s">
        <v>50</v>
      </c>
      <c r="P21" s="45">
        <v>3039</v>
      </c>
      <c r="Q21" s="46">
        <v>4388</v>
      </c>
      <c r="R21" s="52"/>
      <c r="S21" s="97"/>
      <c r="T21" s="52"/>
      <c r="U21" s="50"/>
      <c r="V21" s="56"/>
    </row>
    <row r="22" spans="5:22" ht="15" customHeight="1" x14ac:dyDescent="0.25">
      <c r="O22" s="2" t="s">
        <v>51</v>
      </c>
      <c r="P22" s="107">
        <v>2862</v>
      </c>
      <c r="Q22" s="46">
        <v>3832</v>
      </c>
      <c r="R22" s="52"/>
      <c r="S22" s="97"/>
      <c r="T22" s="52"/>
      <c r="U22" s="50"/>
      <c r="V22" s="56"/>
    </row>
    <row r="23" spans="5:22" ht="15" customHeight="1" x14ac:dyDescent="0.25">
      <c r="O23" s="2" t="s">
        <v>52</v>
      </c>
      <c r="P23" s="107">
        <v>3074</v>
      </c>
      <c r="Q23" s="46">
        <v>0</v>
      </c>
      <c r="R23" s="52"/>
      <c r="S23" s="97"/>
      <c r="T23" s="52"/>
      <c r="U23" s="50"/>
      <c r="V23" s="56"/>
    </row>
    <row r="24" spans="5:22" ht="15" customHeight="1" x14ac:dyDescent="0.25">
      <c r="O24" s="2" t="s">
        <v>53</v>
      </c>
      <c r="P24" s="107">
        <v>3307</v>
      </c>
      <c r="Q24" s="106">
        <v>7458</v>
      </c>
      <c r="R24" s="52"/>
      <c r="S24" s="97"/>
      <c r="T24" s="52"/>
      <c r="U24" s="50"/>
      <c r="V24" s="56"/>
    </row>
    <row r="25" spans="5:22" ht="15" customHeight="1" x14ac:dyDescent="0.25">
      <c r="O25" s="2" t="s">
        <v>23</v>
      </c>
      <c r="P25" s="32">
        <v>3681</v>
      </c>
      <c r="Q25" s="21">
        <v>4080</v>
      </c>
      <c r="R25" s="52"/>
      <c r="S25" s="97"/>
      <c r="T25" s="52"/>
      <c r="U25" s="50"/>
      <c r="V25" s="56"/>
    </row>
    <row r="26" spans="5:22" ht="15" customHeight="1" x14ac:dyDescent="0.25">
      <c r="O26" s="2" t="s">
        <v>24</v>
      </c>
      <c r="P26" s="24">
        <v>3766</v>
      </c>
      <c r="Q26" s="23">
        <v>3801</v>
      </c>
      <c r="R26" s="52"/>
      <c r="S26" s="97"/>
      <c r="T26" s="52"/>
      <c r="U26" s="50"/>
      <c r="V26" s="56"/>
    </row>
    <row r="27" spans="5:22" ht="15" customHeight="1" x14ac:dyDescent="0.25">
      <c r="O27" s="2" t="s">
        <v>25</v>
      </c>
      <c r="P27" s="24">
        <v>3438</v>
      </c>
      <c r="Q27" s="21">
        <v>4196</v>
      </c>
      <c r="R27" s="52"/>
      <c r="S27" s="97"/>
      <c r="T27" s="52"/>
      <c r="U27" s="50"/>
      <c r="V27" s="56"/>
    </row>
    <row r="28" spans="5:22" ht="15" customHeight="1" x14ac:dyDescent="0.25">
      <c r="O28" s="2" t="s">
        <v>26</v>
      </c>
      <c r="P28" s="3"/>
      <c r="Q28" s="21">
        <v>4050</v>
      </c>
      <c r="R28" s="52"/>
      <c r="S28" s="97"/>
      <c r="T28" s="52"/>
      <c r="U28" s="50"/>
      <c r="V28" s="56"/>
    </row>
    <row r="29" spans="5:22" ht="15" customHeight="1" x14ac:dyDescent="0.25">
      <c r="O29" s="2" t="s">
        <v>27</v>
      </c>
      <c r="P29" s="3"/>
      <c r="Q29" s="21">
        <v>3515</v>
      </c>
      <c r="R29" s="52"/>
      <c r="S29" s="97"/>
      <c r="T29" s="52"/>
      <c r="U29" s="50"/>
      <c r="V29" s="56"/>
    </row>
    <row r="30" spans="5:22" x14ac:dyDescent="0.25">
      <c r="O30" s="2" t="s">
        <v>28</v>
      </c>
      <c r="P30" s="3"/>
      <c r="Q30" s="21"/>
      <c r="R30" s="53"/>
      <c r="S30" s="98"/>
      <c r="T30" s="53"/>
      <c r="U30" s="51"/>
      <c r="V30" s="57"/>
    </row>
    <row r="31" spans="5:22" x14ac:dyDescent="0.25">
      <c r="O31" s="74" t="s">
        <v>46</v>
      </c>
      <c r="P31" s="74"/>
      <c r="Q31" s="74"/>
      <c r="R31" s="74"/>
      <c r="S31" s="74"/>
      <c r="T31" s="74"/>
      <c r="U31" s="74"/>
      <c r="V31" s="74"/>
    </row>
    <row r="32" spans="5:22" x14ac:dyDescent="0.25">
      <c r="O32" s="2" t="s">
        <v>48</v>
      </c>
      <c r="P32" s="45">
        <v>1104</v>
      </c>
      <c r="Q32" s="46">
        <v>1331</v>
      </c>
      <c r="R32" s="49">
        <f>AVERAGE(P32:P40)</f>
        <v>1211.8888888888889</v>
      </c>
      <c r="S32" s="96">
        <f>AVERAGE(Q32:Q40)</f>
        <v>1234.2222222222222</v>
      </c>
      <c r="T32" s="49">
        <v>100</v>
      </c>
      <c r="U32" s="54">
        <f>IMDIV(R32,S32)*100</f>
        <v>98.190493338134701</v>
      </c>
      <c r="V32" s="55">
        <f>T32-U32</f>
        <v>1.8095066618652993</v>
      </c>
    </row>
    <row r="33" spans="13:22" x14ac:dyDescent="0.25">
      <c r="M33" s="8"/>
      <c r="N33" s="8"/>
      <c r="O33" s="2" t="s">
        <v>49</v>
      </c>
      <c r="P33" s="45">
        <v>1208</v>
      </c>
      <c r="Q33" s="46">
        <v>1389</v>
      </c>
      <c r="R33" s="52"/>
      <c r="S33" s="97"/>
      <c r="T33" s="52"/>
      <c r="U33" s="50"/>
      <c r="V33" s="56"/>
    </row>
    <row r="34" spans="13:22" x14ac:dyDescent="0.25">
      <c r="O34" s="2" t="s">
        <v>50</v>
      </c>
      <c r="P34" s="45">
        <v>1111</v>
      </c>
      <c r="Q34" s="46">
        <v>1219</v>
      </c>
      <c r="R34" s="52"/>
      <c r="S34" s="97"/>
      <c r="T34" s="52"/>
      <c r="U34" s="50"/>
      <c r="V34" s="56"/>
    </row>
    <row r="35" spans="13:22" x14ac:dyDescent="0.25">
      <c r="O35" s="2" t="s">
        <v>51</v>
      </c>
      <c r="P35" s="107">
        <v>999</v>
      </c>
      <c r="Q35" s="46">
        <v>1122</v>
      </c>
      <c r="R35" s="52"/>
      <c r="S35" s="97"/>
      <c r="T35" s="52"/>
      <c r="U35" s="50"/>
      <c r="V35" s="56"/>
    </row>
    <row r="36" spans="13:22" ht="15" customHeight="1" x14ac:dyDescent="0.25">
      <c r="O36" s="2" t="s">
        <v>52</v>
      </c>
      <c r="P36" s="107">
        <v>1098</v>
      </c>
      <c r="Q36" s="46">
        <v>1246</v>
      </c>
      <c r="R36" s="52"/>
      <c r="S36" s="97"/>
      <c r="T36" s="52"/>
      <c r="U36" s="50"/>
      <c r="V36" s="56"/>
    </row>
    <row r="37" spans="13:22" ht="15" customHeight="1" x14ac:dyDescent="0.25">
      <c r="O37" s="2" t="s">
        <v>53</v>
      </c>
      <c r="P37" s="108">
        <v>1294</v>
      </c>
      <c r="Q37" s="106">
        <v>981</v>
      </c>
      <c r="R37" s="52"/>
      <c r="S37" s="97"/>
      <c r="T37" s="52"/>
      <c r="U37" s="50"/>
      <c r="V37" s="56"/>
    </row>
    <row r="38" spans="13:22" ht="15" customHeight="1" x14ac:dyDescent="0.25">
      <c r="O38" s="2" t="s">
        <v>23</v>
      </c>
      <c r="P38" s="32">
        <v>1386</v>
      </c>
      <c r="Q38" s="21">
        <v>1381</v>
      </c>
      <c r="R38" s="52"/>
      <c r="S38" s="97"/>
      <c r="T38" s="52"/>
      <c r="U38" s="50"/>
      <c r="V38" s="56"/>
    </row>
    <row r="39" spans="13:22" ht="15" customHeight="1" x14ac:dyDescent="0.25">
      <c r="O39" s="2" t="s">
        <v>24</v>
      </c>
      <c r="P39" s="32">
        <v>1487</v>
      </c>
      <c r="Q39" s="21">
        <v>1229</v>
      </c>
      <c r="R39" s="52"/>
      <c r="S39" s="97"/>
      <c r="T39" s="52"/>
      <c r="U39" s="50"/>
      <c r="V39" s="56"/>
    </row>
    <row r="40" spans="13:22" ht="15" customHeight="1" x14ac:dyDescent="0.25">
      <c r="O40" s="2" t="s">
        <v>25</v>
      </c>
      <c r="P40" s="36">
        <v>1220</v>
      </c>
      <c r="Q40" s="38">
        <v>1210</v>
      </c>
      <c r="R40" s="52"/>
      <c r="S40" s="97"/>
      <c r="T40" s="52"/>
      <c r="U40" s="50"/>
      <c r="V40" s="56"/>
    </row>
    <row r="41" spans="13:22" ht="15" customHeight="1" x14ac:dyDescent="0.25">
      <c r="O41" s="2" t="s">
        <v>26</v>
      </c>
      <c r="P41" s="3"/>
      <c r="Q41" s="21">
        <v>1034</v>
      </c>
      <c r="R41" s="52"/>
      <c r="S41" s="97"/>
      <c r="T41" s="52"/>
      <c r="U41" s="50"/>
      <c r="V41" s="56"/>
    </row>
    <row r="42" spans="13:22" ht="15" customHeight="1" x14ac:dyDescent="0.25">
      <c r="O42" s="2" t="s">
        <v>27</v>
      </c>
      <c r="P42" s="3"/>
      <c r="Q42" s="21">
        <v>1021</v>
      </c>
      <c r="R42" s="52"/>
      <c r="S42" s="97"/>
      <c r="T42" s="52"/>
      <c r="U42" s="50"/>
      <c r="V42" s="56"/>
    </row>
    <row r="43" spans="13:22" ht="15" customHeight="1" x14ac:dyDescent="0.25">
      <c r="O43" s="2" t="s">
        <v>28</v>
      </c>
      <c r="P43" s="3"/>
      <c r="Q43" s="21"/>
      <c r="R43" s="53"/>
      <c r="S43" s="98"/>
      <c r="T43" s="53"/>
      <c r="U43" s="51"/>
      <c r="V43" s="57"/>
    </row>
    <row r="50" ht="15" customHeight="1" x14ac:dyDescent="0.25"/>
    <row r="52" ht="15" customHeight="1" x14ac:dyDescent="0.25"/>
    <row r="56" ht="15" customHeight="1" x14ac:dyDescent="0.25"/>
    <row r="57" ht="15" customHeight="1" x14ac:dyDescent="0.25"/>
  </sheetData>
  <mergeCells count="26">
    <mergeCell ref="T32:T43"/>
    <mergeCell ref="U32:U43"/>
    <mergeCell ref="V32:V43"/>
    <mergeCell ref="R19:R30"/>
    <mergeCell ref="S19:S30"/>
    <mergeCell ref="T19:T30"/>
    <mergeCell ref="U19:U30"/>
    <mergeCell ref="V19:V30"/>
    <mergeCell ref="R6:R17"/>
    <mergeCell ref="S6:S17"/>
    <mergeCell ref="T6:T17"/>
    <mergeCell ref="U6:U17"/>
    <mergeCell ref="V6:V17"/>
    <mergeCell ref="O3:O4"/>
    <mergeCell ref="P3:Q3"/>
    <mergeCell ref="R3:S3"/>
    <mergeCell ref="D13:L13"/>
    <mergeCell ref="D5:L5"/>
    <mergeCell ref="D9:L9"/>
    <mergeCell ref="D3:L3"/>
    <mergeCell ref="O5:V5"/>
    <mergeCell ref="O18:V18"/>
    <mergeCell ref="T3:V3"/>
    <mergeCell ref="O31:V31"/>
    <mergeCell ref="R32:R43"/>
    <mergeCell ref="S32:S43"/>
  </mergeCells>
  <pageMargins left="0.7" right="0.7" top="0.75" bottom="0.75" header="0.3" footer="0.3"/>
  <pageSetup orientation="portrait" r:id="rId1"/>
  <ignoredErrors>
    <ignoredError sqref="S6 S3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A54"/>
  <sheetViews>
    <sheetView tabSelected="1" topLeftCell="P5" zoomScaleNormal="100" workbookViewId="0">
      <selection activeCell="V12" sqref="V12"/>
    </sheetView>
  </sheetViews>
  <sheetFormatPr baseColWidth="10" defaultColWidth="11.42578125" defaultRowHeight="15" x14ac:dyDescent="0.25"/>
  <cols>
    <col min="3" max="3" width="21.5703125" bestFit="1" customWidth="1"/>
    <col min="4" max="4" width="13.5703125" bestFit="1" customWidth="1"/>
    <col min="5" max="5" width="15.85546875" customWidth="1"/>
    <col min="20" max="20" width="14.28515625" bestFit="1" customWidth="1"/>
    <col min="23" max="23" width="11.85546875" bestFit="1" customWidth="1"/>
    <col min="25" max="25" width="8.7109375" customWidth="1"/>
    <col min="26" max="26" width="13.28515625" customWidth="1"/>
    <col min="27" max="27" width="17.7109375" customWidth="1"/>
  </cols>
  <sheetData>
    <row r="3" spans="3:27" x14ac:dyDescent="0.25">
      <c r="C3" s="67" t="s">
        <v>47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/>
      <c r="T3" s="58" t="s">
        <v>0</v>
      </c>
      <c r="U3" s="59" t="s">
        <v>22</v>
      </c>
      <c r="V3" s="59"/>
      <c r="W3" s="60" t="s">
        <v>16</v>
      </c>
      <c r="X3" s="60"/>
      <c r="Y3" s="60" t="s">
        <v>29</v>
      </c>
      <c r="Z3" s="60"/>
      <c r="AA3" s="60"/>
    </row>
    <row r="4" spans="3:27" ht="27.75" customHeight="1" x14ac:dyDescent="0.25">
      <c r="C4" s="1" t="s">
        <v>20</v>
      </c>
      <c r="D4" s="1" t="s">
        <v>19</v>
      </c>
      <c r="E4" s="11" t="s">
        <v>18</v>
      </c>
      <c r="F4" s="81" t="s">
        <v>9</v>
      </c>
      <c r="G4" s="81"/>
      <c r="H4" s="79" t="s">
        <v>10</v>
      </c>
      <c r="I4" s="79"/>
      <c r="J4" s="64" t="s">
        <v>21</v>
      </c>
      <c r="K4" s="66"/>
      <c r="L4" s="82" t="s">
        <v>11</v>
      </c>
      <c r="M4" s="82"/>
      <c r="N4" s="83" t="s">
        <v>12</v>
      </c>
      <c r="O4" s="83"/>
      <c r="P4" s="79" t="s">
        <v>13</v>
      </c>
      <c r="Q4" s="79"/>
      <c r="T4" s="58"/>
      <c r="U4" s="16">
        <v>2017</v>
      </c>
      <c r="V4" s="17">
        <v>2016</v>
      </c>
      <c r="W4" s="13">
        <v>2017</v>
      </c>
      <c r="X4" s="13">
        <v>2016</v>
      </c>
      <c r="Y4" s="15" t="s">
        <v>30</v>
      </c>
      <c r="Z4" s="18" t="s">
        <v>32</v>
      </c>
      <c r="AA4" s="18" t="s">
        <v>31</v>
      </c>
    </row>
    <row r="5" spans="3:27" x14ac:dyDescent="0.25">
      <c r="C5" s="79" t="s">
        <v>8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T5" s="70" t="s">
        <v>44</v>
      </c>
      <c r="U5" s="71"/>
      <c r="V5" s="71"/>
      <c r="W5" s="71"/>
      <c r="X5" s="71"/>
      <c r="Y5" s="71"/>
      <c r="Z5" s="71"/>
      <c r="AA5" s="72"/>
    </row>
    <row r="6" spans="3:27" ht="17.25" customHeight="1" x14ac:dyDescent="0.25">
      <c r="C6" s="2" t="s">
        <v>33</v>
      </c>
      <c r="D6" s="26">
        <v>47</v>
      </c>
      <c r="E6" s="12">
        <v>1296</v>
      </c>
      <c r="F6" s="80">
        <v>7157</v>
      </c>
      <c r="G6" s="80"/>
      <c r="H6" s="75">
        <f t="shared" ref="H6:H7" si="0">E6*D6</f>
        <v>60912</v>
      </c>
      <c r="I6" s="75"/>
      <c r="J6" s="75">
        <v>1352</v>
      </c>
      <c r="K6" s="75"/>
      <c r="L6" s="75">
        <v>4492</v>
      </c>
      <c r="M6" s="75"/>
      <c r="N6" s="75">
        <f t="shared" ref="N6" si="1">J6*D6</f>
        <v>63544</v>
      </c>
      <c r="O6" s="75"/>
      <c r="P6" s="75">
        <f t="shared" ref="P6:P8" si="2">SUM(F6,H6,L6,N6)</f>
        <v>136105</v>
      </c>
      <c r="Q6" s="73"/>
      <c r="T6" s="2" t="s">
        <v>48</v>
      </c>
      <c r="U6" s="48">
        <v>47</v>
      </c>
      <c r="V6" s="46">
        <v>0</v>
      </c>
      <c r="W6" s="49">
        <f>AVERAGE(U6:U14)</f>
        <v>56.666666666666664</v>
      </c>
      <c r="X6" s="96">
        <f>AVERAGE(V6:V14)</f>
        <v>188.33333333333334</v>
      </c>
      <c r="Y6" s="49">
        <v>100</v>
      </c>
      <c r="Z6" s="54">
        <f>IMDIV(W6,X6)*100</f>
        <v>30.088495575221202</v>
      </c>
      <c r="AA6" s="55">
        <f>Y6-Z6</f>
        <v>69.911504424778798</v>
      </c>
    </row>
    <row r="7" spans="3:27" x14ac:dyDescent="0.25">
      <c r="C7" s="2" t="s">
        <v>37</v>
      </c>
      <c r="D7" s="33">
        <v>59</v>
      </c>
      <c r="E7" s="12">
        <v>1296</v>
      </c>
      <c r="F7" s="80">
        <v>7157</v>
      </c>
      <c r="G7" s="80"/>
      <c r="H7" s="75">
        <f t="shared" si="0"/>
        <v>76464</v>
      </c>
      <c r="I7" s="75"/>
      <c r="J7" s="75">
        <v>1352</v>
      </c>
      <c r="K7" s="75"/>
      <c r="L7" s="75">
        <v>4492</v>
      </c>
      <c r="M7" s="75"/>
      <c r="N7" s="75">
        <f t="shared" ref="N7" si="3">J7*D7</f>
        <v>79768</v>
      </c>
      <c r="O7" s="75"/>
      <c r="P7" s="75">
        <f t="shared" si="2"/>
        <v>167881</v>
      </c>
      <c r="Q7" s="73"/>
      <c r="T7" s="2" t="s">
        <v>49</v>
      </c>
      <c r="U7" s="48">
        <v>69</v>
      </c>
      <c r="V7" s="46">
        <v>40</v>
      </c>
      <c r="W7" s="52"/>
      <c r="X7" s="97"/>
      <c r="Y7" s="52"/>
      <c r="Z7" s="50"/>
      <c r="AA7" s="56"/>
    </row>
    <row r="8" spans="3:27" x14ac:dyDescent="0.25">
      <c r="C8" s="2" t="s">
        <v>42</v>
      </c>
      <c r="D8" s="37">
        <v>47</v>
      </c>
      <c r="E8" s="12">
        <v>1296</v>
      </c>
      <c r="F8" s="80">
        <v>7157</v>
      </c>
      <c r="G8" s="80"/>
      <c r="H8" s="75">
        <f t="shared" ref="H8" si="4">E8*D8</f>
        <v>60912</v>
      </c>
      <c r="I8" s="75"/>
      <c r="J8" s="75">
        <v>1352</v>
      </c>
      <c r="K8" s="75"/>
      <c r="L8" s="75">
        <v>4492</v>
      </c>
      <c r="M8" s="75"/>
      <c r="N8" s="75">
        <f t="shared" ref="N8" si="5">J8*D8</f>
        <v>63544</v>
      </c>
      <c r="O8" s="75"/>
      <c r="P8" s="75">
        <f t="shared" si="2"/>
        <v>136105</v>
      </c>
      <c r="Q8" s="73"/>
      <c r="T8" s="2" t="s">
        <v>50</v>
      </c>
      <c r="U8" s="48">
        <v>51</v>
      </c>
      <c r="V8" s="46">
        <v>77</v>
      </c>
      <c r="W8" s="52"/>
      <c r="X8" s="97"/>
      <c r="Y8" s="52"/>
      <c r="Z8" s="50"/>
      <c r="AA8" s="56"/>
    </row>
    <row r="9" spans="3:27" ht="15" customHeight="1" x14ac:dyDescent="0.25">
      <c r="C9" s="79" t="s">
        <v>14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T9" s="2" t="s">
        <v>51</v>
      </c>
      <c r="U9" s="48">
        <v>59</v>
      </c>
      <c r="V9" s="46">
        <v>364</v>
      </c>
      <c r="W9" s="52"/>
      <c r="X9" s="97"/>
      <c r="Y9" s="52"/>
      <c r="Z9" s="50"/>
      <c r="AA9" s="56"/>
    </row>
    <row r="10" spans="3:27" ht="15" customHeight="1" x14ac:dyDescent="0.25">
      <c r="C10" s="9" t="s">
        <v>33</v>
      </c>
      <c r="D10" s="27">
        <v>28</v>
      </c>
      <c r="E10" s="14">
        <v>1193</v>
      </c>
      <c r="F10" s="75">
        <v>7157</v>
      </c>
      <c r="G10" s="75"/>
      <c r="H10" s="84">
        <f>D10*E10</f>
        <v>33404</v>
      </c>
      <c r="I10" s="84"/>
      <c r="J10" s="85">
        <v>1177</v>
      </c>
      <c r="K10" s="86"/>
      <c r="L10" s="75">
        <v>4492</v>
      </c>
      <c r="M10" s="75"/>
      <c r="N10" s="84">
        <f>J10*D10</f>
        <v>32956</v>
      </c>
      <c r="O10" s="84"/>
      <c r="P10" s="84">
        <f t="shared" ref="P10:P12" si="6">SUM(F10,H10,L10,N10)</f>
        <v>78009</v>
      </c>
      <c r="Q10" s="74"/>
      <c r="T10" s="2" t="s">
        <v>52</v>
      </c>
      <c r="U10" s="48">
        <v>79</v>
      </c>
      <c r="V10" s="46">
        <v>260</v>
      </c>
      <c r="W10" s="52"/>
      <c r="X10" s="97"/>
      <c r="Y10" s="52"/>
      <c r="Z10" s="50"/>
      <c r="AA10" s="56"/>
    </row>
    <row r="11" spans="3:27" ht="15" customHeight="1" x14ac:dyDescent="0.25">
      <c r="C11" s="9" t="s">
        <v>37</v>
      </c>
      <c r="D11" s="34">
        <v>25</v>
      </c>
      <c r="E11" s="14">
        <v>1213</v>
      </c>
      <c r="F11" s="75">
        <v>7157</v>
      </c>
      <c r="G11" s="75"/>
      <c r="H11" s="77">
        <f>D11*E11</f>
        <v>30325</v>
      </c>
      <c r="I11" s="77"/>
      <c r="J11" s="85">
        <v>1212</v>
      </c>
      <c r="K11" s="86"/>
      <c r="L11" s="75">
        <v>4492</v>
      </c>
      <c r="M11" s="75"/>
      <c r="N11" s="84">
        <f>J11*D11</f>
        <v>30300</v>
      </c>
      <c r="O11" s="84"/>
      <c r="P11" s="77">
        <f t="shared" si="6"/>
        <v>72274</v>
      </c>
      <c r="Q11" s="78"/>
      <c r="T11" s="2" t="s">
        <v>53</v>
      </c>
      <c r="U11" s="48">
        <v>52</v>
      </c>
      <c r="V11" s="46">
        <v>302</v>
      </c>
      <c r="W11" s="52"/>
      <c r="X11" s="97"/>
      <c r="Y11" s="52"/>
      <c r="Z11" s="50"/>
      <c r="AA11" s="56"/>
    </row>
    <row r="12" spans="3:27" ht="15" customHeight="1" x14ac:dyDescent="0.25">
      <c r="C12" s="2" t="s">
        <v>42</v>
      </c>
      <c r="D12" s="37">
        <v>23</v>
      </c>
      <c r="E12" s="14">
        <v>1234</v>
      </c>
      <c r="F12" s="75">
        <v>7157</v>
      </c>
      <c r="G12" s="75"/>
      <c r="H12" s="77">
        <f>D12*E12</f>
        <v>28382</v>
      </c>
      <c r="I12" s="77"/>
      <c r="J12" s="85">
        <v>1247</v>
      </c>
      <c r="K12" s="86"/>
      <c r="L12" s="75">
        <v>4492</v>
      </c>
      <c r="M12" s="75"/>
      <c r="N12" s="84">
        <f>J12*D12</f>
        <v>28681</v>
      </c>
      <c r="O12" s="84"/>
      <c r="P12" s="75">
        <f t="shared" si="6"/>
        <v>68712</v>
      </c>
      <c r="Q12" s="73"/>
      <c r="T12" s="2" t="s">
        <v>23</v>
      </c>
      <c r="U12" s="25">
        <v>47</v>
      </c>
      <c r="V12" s="13">
        <v>411</v>
      </c>
      <c r="W12" s="52"/>
      <c r="X12" s="97"/>
      <c r="Y12" s="52"/>
      <c r="Z12" s="50"/>
      <c r="AA12" s="56"/>
    </row>
    <row r="13" spans="3:27" ht="15" customHeight="1" x14ac:dyDescent="0.25">
      <c r="C13" s="76" t="s">
        <v>15</v>
      </c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T13" s="2" t="s">
        <v>24</v>
      </c>
      <c r="U13" s="33">
        <v>59</v>
      </c>
      <c r="V13" s="13">
        <v>117</v>
      </c>
      <c r="W13" s="52"/>
      <c r="X13" s="97"/>
      <c r="Y13" s="52"/>
      <c r="Z13" s="50"/>
      <c r="AA13" s="56"/>
    </row>
    <row r="14" spans="3:27" ht="15" customHeight="1" x14ac:dyDescent="0.25">
      <c r="C14" s="2" t="s">
        <v>33</v>
      </c>
      <c r="D14" s="28">
        <v>14</v>
      </c>
      <c r="E14" s="19">
        <v>1296</v>
      </c>
      <c r="F14" s="87">
        <v>7157</v>
      </c>
      <c r="G14" s="87"/>
      <c r="H14" s="90">
        <f>E14*D14</f>
        <v>18144</v>
      </c>
      <c r="I14" s="90"/>
      <c r="J14" s="88">
        <v>1352</v>
      </c>
      <c r="K14" s="89"/>
      <c r="L14" s="87">
        <v>4492</v>
      </c>
      <c r="M14" s="87"/>
      <c r="N14" s="87">
        <f>J14*D14</f>
        <v>18928</v>
      </c>
      <c r="O14" s="87"/>
      <c r="P14" s="91">
        <f t="shared" ref="P14:P16" si="7">SUM(F14,H14,L14,N14)</f>
        <v>48721</v>
      </c>
      <c r="Q14" s="92"/>
      <c r="T14" s="2" t="s">
        <v>25</v>
      </c>
      <c r="U14" s="37">
        <v>47</v>
      </c>
      <c r="V14" s="13">
        <v>124</v>
      </c>
      <c r="W14" s="52"/>
      <c r="X14" s="97"/>
      <c r="Y14" s="52"/>
      <c r="Z14" s="50"/>
      <c r="AA14" s="56"/>
    </row>
    <row r="15" spans="3:27" ht="15" customHeight="1" x14ac:dyDescent="0.25">
      <c r="C15" s="2" t="s">
        <v>37</v>
      </c>
      <c r="D15" s="33">
        <v>6</v>
      </c>
      <c r="E15" s="19">
        <v>1296</v>
      </c>
      <c r="F15" s="87">
        <v>7157</v>
      </c>
      <c r="G15" s="87"/>
      <c r="H15" s="75">
        <f>E15*D15</f>
        <v>7776</v>
      </c>
      <c r="I15" s="75"/>
      <c r="J15" s="88">
        <v>1352</v>
      </c>
      <c r="K15" s="89"/>
      <c r="L15" s="87">
        <v>4492</v>
      </c>
      <c r="M15" s="87"/>
      <c r="N15" s="87">
        <f>J15*D15</f>
        <v>8112</v>
      </c>
      <c r="O15" s="87"/>
      <c r="P15" s="75">
        <f t="shared" si="7"/>
        <v>27537</v>
      </c>
      <c r="Q15" s="73"/>
      <c r="T15" s="2" t="s">
        <v>26</v>
      </c>
      <c r="U15" s="3"/>
      <c r="V15" s="13">
        <v>94</v>
      </c>
      <c r="W15" s="52"/>
      <c r="X15" s="97"/>
      <c r="Y15" s="52"/>
      <c r="Z15" s="50"/>
      <c r="AA15" s="56"/>
    </row>
    <row r="16" spans="3:27" ht="15" customHeight="1" x14ac:dyDescent="0.25">
      <c r="C16" s="2" t="s">
        <v>42</v>
      </c>
      <c r="D16" s="37">
        <v>11</v>
      </c>
      <c r="E16" s="19">
        <v>1296</v>
      </c>
      <c r="F16" s="87">
        <v>7157</v>
      </c>
      <c r="G16" s="87"/>
      <c r="H16" s="75">
        <f>E16*D16</f>
        <v>14256</v>
      </c>
      <c r="I16" s="75"/>
      <c r="J16" s="88">
        <v>1352</v>
      </c>
      <c r="K16" s="89"/>
      <c r="L16" s="87">
        <v>4492</v>
      </c>
      <c r="M16" s="87"/>
      <c r="N16" s="87">
        <f>J16*D16</f>
        <v>14872</v>
      </c>
      <c r="O16" s="87"/>
      <c r="P16" s="75">
        <f t="shared" si="7"/>
        <v>40777</v>
      </c>
      <c r="Q16" s="73"/>
      <c r="T16" s="2" t="s">
        <v>27</v>
      </c>
      <c r="U16" s="3"/>
      <c r="V16" s="13">
        <v>67</v>
      </c>
      <c r="W16" s="52"/>
      <c r="X16" s="97"/>
      <c r="Y16" s="52"/>
      <c r="Z16" s="50"/>
      <c r="AA16" s="56"/>
    </row>
    <row r="17" spans="20:27" ht="15" customHeight="1" x14ac:dyDescent="0.25">
      <c r="T17" s="2" t="s">
        <v>28</v>
      </c>
      <c r="U17" s="3"/>
      <c r="V17" s="13">
        <v>42</v>
      </c>
      <c r="W17" s="53"/>
      <c r="X17" s="98"/>
      <c r="Y17" s="53"/>
      <c r="Z17" s="51"/>
      <c r="AA17" s="57"/>
    </row>
    <row r="18" spans="20:27" x14ac:dyDescent="0.25">
      <c r="T18" s="61" t="s">
        <v>45</v>
      </c>
      <c r="U18" s="62"/>
      <c r="V18" s="62"/>
      <c r="W18" s="62"/>
      <c r="X18" s="62"/>
      <c r="Y18" s="62"/>
      <c r="Z18" s="62"/>
      <c r="AA18" s="63"/>
    </row>
    <row r="19" spans="20:27" x14ac:dyDescent="0.25">
      <c r="T19" s="2" t="s">
        <v>48</v>
      </c>
      <c r="U19" s="48">
        <v>29</v>
      </c>
      <c r="V19" s="46">
        <v>0</v>
      </c>
      <c r="W19" s="49">
        <f>AVERAGE(U19:U27)</f>
        <v>29.333333333333332</v>
      </c>
      <c r="X19" s="96">
        <f>AVERAGE(V19:V27)</f>
        <v>28.333333333333332</v>
      </c>
      <c r="Y19" s="49">
        <v>100</v>
      </c>
      <c r="Z19" s="54">
        <f>IMDIV(W19,X19)*100</f>
        <v>103.529411764706</v>
      </c>
      <c r="AA19" s="55">
        <f>Y19-Z19</f>
        <v>-3.5294117647059977</v>
      </c>
    </row>
    <row r="20" spans="20:27" ht="15" customHeight="1" x14ac:dyDescent="0.25">
      <c r="T20" s="2" t="s">
        <v>49</v>
      </c>
      <c r="U20" s="48">
        <v>32</v>
      </c>
      <c r="V20" s="46">
        <v>18</v>
      </c>
      <c r="W20" s="52"/>
      <c r="X20" s="97"/>
      <c r="Y20" s="52"/>
      <c r="Z20" s="50"/>
      <c r="AA20" s="56"/>
    </row>
    <row r="21" spans="20:27" x14ac:dyDescent="0.25">
      <c r="T21" s="2" t="s">
        <v>50</v>
      </c>
      <c r="U21" s="48">
        <v>31</v>
      </c>
      <c r="V21" s="46">
        <v>61</v>
      </c>
      <c r="W21" s="52"/>
      <c r="X21" s="97"/>
      <c r="Y21" s="52"/>
      <c r="Z21" s="50"/>
      <c r="AA21" s="56"/>
    </row>
    <row r="22" spans="20:27" x14ac:dyDescent="0.25">
      <c r="T22" s="2" t="s">
        <v>51</v>
      </c>
      <c r="U22" s="48">
        <v>27</v>
      </c>
      <c r="V22" s="46">
        <v>50</v>
      </c>
      <c r="W22" s="52"/>
      <c r="X22" s="97"/>
      <c r="Y22" s="52"/>
      <c r="Z22" s="50"/>
      <c r="AA22" s="56"/>
    </row>
    <row r="23" spans="20:27" x14ac:dyDescent="0.25">
      <c r="T23" s="2" t="s">
        <v>52</v>
      </c>
      <c r="U23" s="48">
        <v>27</v>
      </c>
      <c r="V23" s="46">
        <v>22</v>
      </c>
      <c r="W23" s="52"/>
      <c r="X23" s="97"/>
      <c r="Y23" s="52"/>
      <c r="Z23" s="50"/>
      <c r="AA23" s="56"/>
    </row>
    <row r="24" spans="20:27" ht="15" customHeight="1" x14ac:dyDescent="0.25">
      <c r="T24" s="2" t="s">
        <v>53</v>
      </c>
      <c r="U24" s="48">
        <v>42</v>
      </c>
      <c r="V24" s="46">
        <v>25</v>
      </c>
      <c r="W24" s="52"/>
      <c r="X24" s="97"/>
      <c r="Y24" s="52"/>
      <c r="Z24" s="50"/>
      <c r="AA24" s="56"/>
    </row>
    <row r="25" spans="20:27" ht="15" customHeight="1" x14ac:dyDescent="0.25">
      <c r="T25" s="2" t="s">
        <v>23</v>
      </c>
      <c r="U25" s="42">
        <v>28</v>
      </c>
      <c r="V25" s="42">
        <v>4</v>
      </c>
      <c r="W25" s="52"/>
      <c r="X25" s="97"/>
      <c r="Y25" s="52"/>
      <c r="Z25" s="50"/>
      <c r="AA25" s="56"/>
    </row>
    <row r="26" spans="20:27" ht="15" customHeight="1" x14ac:dyDescent="0.25">
      <c r="T26" s="2" t="s">
        <v>24</v>
      </c>
      <c r="U26" s="34">
        <v>25</v>
      </c>
      <c r="V26" s="42">
        <v>31</v>
      </c>
      <c r="W26" s="52"/>
      <c r="X26" s="97"/>
      <c r="Y26" s="52"/>
      <c r="Z26" s="50"/>
      <c r="AA26" s="56"/>
    </row>
    <row r="27" spans="20:27" ht="15" customHeight="1" x14ac:dyDescent="0.25">
      <c r="T27" s="2" t="s">
        <v>25</v>
      </c>
      <c r="U27" s="43">
        <v>23</v>
      </c>
      <c r="V27" s="42">
        <v>44</v>
      </c>
      <c r="W27" s="52"/>
      <c r="X27" s="97"/>
      <c r="Y27" s="52"/>
      <c r="Z27" s="50"/>
      <c r="AA27" s="56"/>
    </row>
    <row r="28" spans="20:27" ht="15" customHeight="1" x14ac:dyDescent="0.25">
      <c r="T28" s="2" t="s">
        <v>26</v>
      </c>
      <c r="U28" s="3"/>
      <c r="V28" s="42">
        <v>32</v>
      </c>
      <c r="W28" s="52"/>
      <c r="X28" s="97"/>
      <c r="Y28" s="52"/>
      <c r="Z28" s="50"/>
      <c r="AA28" s="56"/>
    </row>
    <row r="29" spans="20:27" ht="15" customHeight="1" x14ac:dyDescent="0.25">
      <c r="T29" s="2" t="s">
        <v>27</v>
      </c>
      <c r="U29" s="3"/>
      <c r="V29" s="42">
        <v>45</v>
      </c>
      <c r="W29" s="52"/>
      <c r="X29" s="97"/>
      <c r="Y29" s="52"/>
      <c r="Z29" s="50"/>
      <c r="AA29" s="56"/>
    </row>
    <row r="30" spans="20:27" ht="15" customHeight="1" x14ac:dyDescent="0.25">
      <c r="T30" s="2" t="s">
        <v>28</v>
      </c>
      <c r="U30" s="3"/>
      <c r="V30" s="42">
        <v>0</v>
      </c>
      <c r="W30" s="53"/>
      <c r="X30" s="98"/>
      <c r="Y30" s="53"/>
      <c r="Z30" s="51"/>
      <c r="AA30" s="57"/>
    </row>
    <row r="31" spans="20:27" ht="15" customHeight="1" x14ac:dyDescent="0.25">
      <c r="T31" s="93" t="s">
        <v>46</v>
      </c>
      <c r="U31" s="94"/>
      <c r="V31" s="94"/>
      <c r="W31" s="94"/>
      <c r="X31" s="94"/>
      <c r="Y31" s="94"/>
      <c r="Z31" s="94"/>
      <c r="AA31" s="95"/>
    </row>
    <row r="32" spans="20:27" ht="15" customHeight="1" x14ac:dyDescent="0.25">
      <c r="T32" s="2" t="s">
        <v>48</v>
      </c>
      <c r="U32" s="48">
        <v>3</v>
      </c>
      <c r="V32" s="46">
        <v>0</v>
      </c>
      <c r="W32" s="49">
        <f>AVERAGE(U32:U40)</f>
        <v>5.7777777777777777</v>
      </c>
      <c r="X32" s="96">
        <f>AVERAGE(V32:V40)</f>
        <v>6.7777777777777777</v>
      </c>
      <c r="Y32" s="49">
        <v>100</v>
      </c>
      <c r="Z32" s="54">
        <f>IMDIV(W32,X32)*100</f>
        <v>85.245901639344297</v>
      </c>
      <c r="AA32" s="55">
        <f>Y32-Z32</f>
        <v>14.754098360655703</v>
      </c>
    </row>
    <row r="33" spans="20:27" ht="15" customHeight="1" x14ac:dyDescent="0.25">
      <c r="T33" s="2" t="s">
        <v>49</v>
      </c>
      <c r="U33" s="48">
        <v>5</v>
      </c>
      <c r="V33" s="46">
        <v>10</v>
      </c>
      <c r="W33" s="52"/>
      <c r="X33" s="97"/>
      <c r="Y33" s="52"/>
      <c r="Z33" s="50"/>
      <c r="AA33" s="56"/>
    </row>
    <row r="34" spans="20:27" ht="15" customHeight="1" x14ac:dyDescent="0.25">
      <c r="T34" s="2" t="s">
        <v>50</v>
      </c>
      <c r="U34" s="48">
        <v>3</v>
      </c>
      <c r="V34" s="46">
        <v>8</v>
      </c>
      <c r="W34" s="52"/>
      <c r="X34" s="97"/>
      <c r="Y34" s="52"/>
      <c r="Z34" s="50"/>
      <c r="AA34" s="56"/>
    </row>
    <row r="35" spans="20:27" ht="15" customHeight="1" x14ac:dyDescent="0.25">
      <c r="T35" s="2" t="s">
        <v>51</v>
      </c>
      <c r="U35" s="48">
        <v>5</v>
      </c>
      <c r="V35" s="46">
        <v>5</v>
      </c>
      <c r="W35" s="52"/>
      <c r="X35" s="97"/>
      <c r="Y35" s="52"/>
      <c r="Z35" s="50"/>
      <c r="AA35" s="56"/>
    </row>
    <row r="36" spans="20:27" ht="15" customHeight="1" x14ac:dyDescent="0.25">
      <c r="T36" s="2" t="s">
        <v>52</v>
      </c>
      <c r="U36" s="48">
        <v>2</v>
      </c>
      <c r="V36" s="46">
        <v>10</v>
      </c>
      <c r="W36" s="52"/>
      <c r="X36" s="97"/>
      <c r="Y36" s="52"/>
      <c r="Z36" s="50"/>
      <c r="AA36" s="56"/>
    </row>
    <row r="37" spans="20:27" x14ac:dyDescent="0.25">
      <c r="T37" s="2" t="s">
        <v>53</v>
      </c>
      <c r="U37" s="48">
        <v>3</v>
      </c>
      <c r="V37" s="46">
        <v>10</v>
      </c>
      <c r="W37" s="52"/>
      <c r="X37" s="97"/>
      <c r="Y37" s="52"/>
      <c r="Z37" s="50"/>
      <c r="AA37" s="56"/>
    </row>
    <row r="38" spans="20:27" x14ac:dyDescent="0.25">
      <c r="T38" s="2" t="s">
        <v>23</v>
      </c>
      <c r="U38" s="46">
        <v>14</v>
      </c>
      <c r="V38" s="46">
        <v>9</v>
      </c>
      <c r="W38" s="52"/>
      <c r="X38" s="97"/>
      <c r="Y38" s="52"/>
      <c r="Z38" s="50"/>
      <c r="AA38" s="56"/>
    </row>
    <row r="39" spans="20:27" x14ac:dyDescent="0.25">
      <c r="T39" s="2" t="s">
        <v>24</v>
      </c>
      <c r="U39" s="48">
        <v>6</v>
      </c>
      <c r="V39" s="46">
        <v>5</v>
      </c>
      <c r="W39" s="52"/>
      <c r="X39" s="97"/>
      <c r="Y39" s="52"/>
      <c r="Z39" s="50"/>
      <c r="AA39" s="56"/>
    </row>
    <row r="40" spans="20:27" x14ac:dyDescent="0.25">
      <c r="T40" s="2" t="s">
        <v>25</v>
      </c>
      <c r="U40" s="48">
        <v>11</v>
      </c>
      <c r="V40" s="46">
        <v>4</v>
      </c>
      <c r="W40" s="52"/>
      <c r="X40" s="97"/>
      <c r="Y40" s="52"/>
      <c r="Z40" s="50"/>
      <c r="AA40" s="56"/>
    </row>
    <row r="41" spans="20:27" x14ac:dyDescent="0.25">
      <c r="T41" s="2" t="s">
        <v>26</v>
      </c>
      <c r="U41" s="3"/>
      <c r="V41" s="46">
        <v>3</v>
      </c>
      <c r="W41" s="52"/>
      <c r="X41" s="97"/>
      <c r="Y41" s="52"/>
      <c r="Z41" s="50"/>
      <c r="AA41" s="56"/>
    </row>
    <row r="42" spans="20:27" x14ac:dyDescent="0.25">
      <c r="T42" s="2" t="s">
        <v>27</v>
      </c>
      <c r="U42" s="3"/>
      <c r="V42" s="46">
        <v>0</v>
      </c>
      <c r="W42" s="52"/>
      <c r="X42" s="97"/>
      <c r="Y42" s="52"/>
      <c r="Z42" s="50"/>
      <c r="AA42" s="56"/>
    </row>
    <row r="43" spans="20:27" ht="15" customHeight="1" x14ac:dyDescent="0.25">
      <c r="T43" s="2" t="s">
        <v>28</v>
      </c>
      <c r="U43" s="3"/>
      <c r="V43" s="46">
        <v>17</v>
      </c>
      <c r="W43" s="53"/>
      <c r="X43" s="98"/>
      <c r="Y43" s="53"/>
      <c r="Z43" s="51"/>
      <c r="AA43" s="57"/>
    </row>
    <row r="44" spans="20:27" ht="15" customHeight="1" x14ac:dyDescent="0.25"/>
    <row r="45" spans="20:27" ht="15" customHeight="1" x14ac:dyDescent="0.25"/>
    <row r="46" spans="20:27" ht="15" customHeight="1" x14ac:dyDescent="0.25"/>
    <row r="47" spans="20:27" ht="15" customHeight="1" x14ac:dyDescent="0.25"/>
    <row r="48" spans="20:27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</sheetData>
  <mergeCells count="86">
    <mergeCell ref="W32:W43"/>
    <mergeCell ref="X32:X43"/>
    <mergeCell ref="Y32:Y43"/>
    <mergeCell ref="Z32:Z43"/>
    <mergeCell ref="AA32:AA43"/>
    <mergeCell ref="W19:W30"/>
    <mergeCell ref="X19:X30"/>
    <mergeCell ref="Y19:Y30"/>
    <mergeCell ref="Z19:Z30"/>
    <mergeCell ref="AA19:AA30"/>
    <mergeCell ref="C9:Q9"/>
    <mergeCell ref="U3:V3"/>
    <mergeCell ref="T3:T4"/>
    <mergeCell ref="W3:X3"/>
    <mergeCell ref="T5:AA5"/>
    <mergeCell ref="AA6:AA17"/>
    <mergeCell ref="Z6:Z17"/>
    <mergeCell ref="Y6:Y17"/>
    <mergeCell ref="X6:X17"/>
    <mergeCell ref="W6:W17"/>
    <mergeCell ref="J16:K16"/>
    <mergeCell ref="F14:G14"/>
    <mergeCell ref="H14:I14"/>
    <mergeCell ref="L14:M14"/>
    <mergeCell ref="N14:O14"/>
    <mergeCell ref="J14:K14"/>
    <mergeCell ref="F16:G16"/>
    <mergeCell ref="J15:K15"/>
    <mergeCell ref="H16:I16"/>
    <mergeCell ref="L16:M16"/>
    <mergeCell ref="N16:O16"/>
    <mergeCell ref="F15:G15"/>
    <mergeCell ref="H15:I15"/>
    <mergeCell ref="J11:K11"/>
    <mergeCell ref="N11:O11"/>
    <mergeCell ref="J10:K10"/>
    <mergeCell ref="L15:M15"/>
    <mergeCell ref="N15:O15"/>
    <mergeCell ref="C3:Q3"/>
    <mergeCell ref="L6:M6"/>
    <mergeCell ref="F6:G6"/>
    <mergeCell ref="H6:I6"/>
    <mergeCell ref="J6:K6"/>
    <mergeCell ref="P4:Q4"/>
    <mergeCell ref="F4:G4"/>
    <mergeCell ref="J4:K4"/>
    <mergeCell ref="L4:M4"/>
    <mergeCell ref="N4:O4"/>
    <mergeCell ref="N6:O6"/>
    <mergeCell ref="P6:Q6"/>
    <mergeCell ref="Y3:AA3"/>
    <mergeCell ref="P8:Q8"/>
    <mergeCell ref="H4:I4"/>
    <mergeCell ref="F7:G7"/>
    <mergeCell ref="J7:K7"/>
    <mergeCell ref="C5:Q5"/>
    <mergeCell ref="H8:I8"/>
    <mergeCell ref="L8:M8"/>
    <mergeCell ref="N8:O8"/>
    <mergeCell ref="L7:M7"/>
    <mergeCell ref="J8:K8"/>
    <mergeCell ref="F8:G8"/>
    <mergeCell ref="P7:Q7"/>
    <mergeCell ref="H7:I7"/>
    <mergeCell ref="N7:O7"/>
    <mergeCell ref="P11:Q11"/>
    <mergeCell ref="P12:Q12"/>
    <mergeCell ref="P15:Q15"/>
    <mergeCell ref="P14:Q14"/>
    <mergeCell ref="T31:AA31"/>
    <mergeCell ref="T18:AA18"/>
    <mergeCell ref="P16:Q16"/>
    <mergeCell ref="F10:G10"/>
    <mergeCell ref="C13:Q13"/>
    <mergeCell ref="F11:G11"/>
    <mergeCell ref="F12:G12"/>
    <mergeCell ref="H12:I12"/>
    <mergeCell ref="L12:M12"/>
    <mergeCell ref="N12:O12"/>
    <mergeCell ref="J12:K12"/>
    <mergeCell ref="H10:I10"/>
    <mergeCell ref="L10:M10"/>
    <mergeCell ref="N10:O10"/>
    <mergeCell ref="P10:Q10"/>
    <mergeCell ref="H11:I11"/>
    <mergeCell ref="L11:M11"/>
  </mergeCells>
  <pageMargins left="0.7" right="0.7" top="0.75" bottom="0.75" header="0.3" footer="0.3"/>
  <pageSetup orientation="portrait" r:id="rId1"/>
  <ignoredErrors>
    <ignoredError sqref="X6 X3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ENERGIA</vt:lpstr>
      <vt:lpstr>AGUA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SHIRLEYM</dc:creator>
  <cp:lastModifiedBy>hp</cp:lastModifiedBy>
  <cp:revision/>
  <dcterms:created xsi:type="dcterms:W3CDTF">2016-09-14T00:46:51Z</dcterms:created>
  <dcterms:modified xsi:type="dcterms:W3CDTF">2017-11-07T22:44:00Z</dcterms:modified>
</cp:coreProperties>
</file>