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ITTB 2017\"/>
    </mc:Choice>
  </mc:AlternateContent>
  <bookViews>
    <workbookView xWindow="0" yWindow="0" windowWidth="20490" windowHeight="7155"/>
  </bookViews>
  <sheets>
    <sheet name="ENERGIA" sheetId="1" r:id="rId1"/>
    <sheet name="AGU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6" i="1"/>
  <c r="I7" i="1"/>
  <c r="I8" i="1"/>
  <c r="I11" i="1"/>
  <c r="I10" i="1"/>
  <c r="I12" i="1"/>
  <c r="H14" i="2" l="1"/>
  <c r="P14" i="2" s="1"/>
  <c r="H15" i="2"/>
  <c r="P15" i="2" s="1"/>
  <c r="H16" i="2"/>
  <c r="P16" i="2" s="1"/>
  <c r="H10" i="2"/>
  <c r="P10" i="2" s="1"/>
  <c r="H11" i="2"/>
  <c r="P11" i="2" s="1"/>
  <c r="H12" i="2"/>
  <c r="P12" i="2" s="1"/>
  <c r="N6" i="2"/>
  <c r="N7" i="2"/>
  <c r="N8" i="2"/>
  <c r="H6" i="2"/>
  <c r="H7" i="2"/>
  <c r="H8" i="2"/>
  <c r="P8" i="2" s="1"/>
  <c r="S20" i="1" l="1"/>
  <c r="R20" i="1"/>
  <c r="S13" i="1"/>
  <c r="R13" i="1"/>
  <c r="U20" i="1" l="1"/>
  <c r="V20" i="1" s="1"/>
  <c r="U13" i="1"/>
  <c r="V13" i="1" s="1"/>
  <c r="S6" i="1"/>
  <c r="R6" i="1"/>
  <c r="U6" i="1" l="1"/>
  <c r="V6" i="1" s="1"/>
  <c r="X19" i="2"/>
  <c r="W19" i="2"/>
  <c r="Z19" i="2" l="1"/>
  <c r="AA19" i="2" s="1"/>
  <c r="X12" i="2"/>
  <c r="W12" i="2"/>
  <c r="Z12" i="2" l="1"/>
  <c r="AA12" i="2" s="1"/>
  <c r="X5" i="2" l="1"/>
  <c r="W5" i="2"/>
  <c r="Z5" i="2" l="1"/>
  <c r="AA5" i="2" s="1"/>
  <c r="P6" i="2" l="1"/>
  <c r="P7" i="2"/>
</calcChain>
</file>

<file path=xl/sharedStrings.xml><?xml version="1.0" encoding="utf-8"?>
<sst xmlns="http://schemas.openxmlformats.org/spreadsheetml/2006/main" count="102" uniqueCount="48">
  <si>
    <t>Periodo de medición</t>
  </si>
  <si>
    <t>Consumo Kw</t>
  </si>
  <si>
    <t>Valor $/Kw</t>
  </si>
  <si>
    <t>Base gravable</t>
  </si>
  <si>
    <t>Alumbrado público</t>
  </si>
  <si>
    <t>Contribución activa</t>
  </si>
  <si>
    <t>Tarifa de aseo</t>
  </si>
  <si>
    <t>Valor pagado</t>
  </si>
  <si>
    <t>ITTB OFICINAS</t>
  </si>
  <si>
    <t>CARGO FIJO ACUEDUCTO</t>
  </si>
  <si>
    <t>CONSUMO ACUEDUCTO</t>
  </si>
  <si>
    <t>CARGO FIJO ALCANTARILLADO</t>
  </si>
  <si>
    <t>VERTIMIENTO ALCANTARILLADO</t>
  </si>
  <si>
    <t>TOTAL PAGADO</t>
  </si>
  <si>
    <t>ITTB GUARDIA</t>
  </si>
  <si>
    <t>ITTB ARCHIVO</t>
  </si>
  <si>
    <t>Promedio</t>
  </si>
  <si>
    <t>Observaciones</t>
  </si>
  <si>
    <t>29 Mar - 26 Abr</t>
  </si>
  <si>
    <t>27 Abr - 27 May</t>
  </si>
  <si>
    <t>01 Abr - 30 Abr</t>
  </si>
  <si>
    <t>22 Mar - 20 Abr</t>
  </si>
  <si>
    <t>21 Abr - 18 May</t>
  </si>
  <si>
    <t>Valor $/M3</t>
  </si>
  <si>
    <t>CONSUMO M3</t>
  </si>
  <si>
    <t>PERIODO DE MEDICIÓN</t>
  </si>
  <si>
    <t>Valor $/Vertimiento</t>
  </si>
  <si>
    <t>19 May - 19 Jun</t>
  </si>
  <si>
    <t>Enero</t>
  </si>
  <si>
    <t>Febrero</t>
  </si>
  <si>
    <t>Marzo</t>
  </si>
  <si>
    <t>Abril</t>
  </si>
  <si>
    <t>Mayo</t>
  </si>
  <si>
    <t>Junio</t>
  </si>
  <si>
    <t>Consumo M3</t>
  </si>
  <si>
    <t>ICA</t>
  </si>
  <si>
    <t>Total</t>
  </si>
  <si>
    <t>Indicador de ahorro en consumo</t>
  </si>
  <si>
    <t>Gasto actual en consumo</t>
  </si>
  <si>
    <t>19 May -19 Jun</t>
  </si>
  <si>
    <t>Sumatoria de taller señalizacion y antigua guardia (lote transporte san silvestre) 2016</t>
  </si>
  <si>
    <t>01 May - 31 May</t>
  </si>
  <si>
    <t>01 Jun - 30 Jun</t>
  </si>
  <si>
    <t>28 May - 27 Jun</t>
  </si>
  <si>
    <t>2do Trimestre 2017 Abr-May-Jun</t>
  </si>
  <si>
    <t>Guardia</t>
  </si>
  <si>
    <t>Administrativa</t>
  </si>
  <si>
    <t>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</si>
</sst>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_-&quot;$&quot;* #,##0_-;\-&quot;$&quot;* #,##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5" fontId="0" fillId="0" borderId="1" xfId="0" applyNumberFormat="1" applyBorder="1"/>
    <xf numFmtId="166" fontId="0" fillId="0" borderId="1" xfId="0" applyNumberFormat="1" applyBorder="1"/>
    <xf numFmtId="166" fontId="0" fillId="2" borderId="1" xfId="0" applyNumberFormat="1" applyFill="1" applyBorder="1"/>
    <xf numFmtId="16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7" fontId="0" fillId="0" borderId="1" xfId="1" applyNumberFormat="1" applyFont="1" applyBorder="1" applyAlignment="1">
      <alignment horizontal="left" vertical="center" wrapText="1" indent="6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8" borderId="5" xfId="0" applyNumberFormat="1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left" wrapText="1" indent="6"/>
    </xf>
    <xf numFmtId="166" fontId="0" fillId="0" borderId="1" xfId="0" applyNumberFormat="1" applyBorder="1" applyAlignment="1">
      <alignment horizontal="left" wrapText="1" indent="7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2" fontId="0" fillId="0" borderId="5" xfId="2" applyNumberFormat="1" applyFont="1" applyBorder="1" applyAlignment="1">
      <alignment horizontal="center" vertical="center"/>
    </xf>
    <xf numFmtId="2" fontId="0" fillId="0" borderId="6" xfId="2" applyNumberFormat="1" applyFont="1" applyBorder="1" applyAlignment="1">
      <alignment horizontal="center" vertical="center"/>
    </xf>
    <xf numFmtId="2" fontId="0" fillId="0" borderId="7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0" fillId="0" borderId="1" xfId="2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0" fontId="0" fillId="5" borderId="7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FFCC66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OFICINA</a:t>
            </a:r>
            <a:r>
              <a:rPr lang="es-CO" baseline="0"/>
              <a:t> ittb</a:t>
            </a:r>
            <a:r>
              <a:rPr lang="es-CO"/>
              <a:t> 2016-2017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ENERGIA!$O$6:$O$11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ENERGIA!$P$6:$P$11</c:f>
              <c:numCache>
                <c:formatCode>General</c:formatCode>
                <c:ptCount val="6"/>
                <c:pt idx="0">
                  <c:v>11036</c:v>
                </c:pt>
                <c:pt idx="1">
                  <c:v>13280</c:v>
                </c:pt>
                <c:pt idx="2">
                  <c:v>9240</c:v>
                </c:pt>
                <c:pt idx="3">
                  <c:v>8000</c:v>
                </c:pt>
                <c:pt idx="4">
                  <c:v>8960</c:v>
                </c:pt>
                <c:pt idx="5">
                  <c:v>7880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ENERGIA!$O$6:$O$11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ENERGIA!$Q$6:$Q$11</c:f>
              <c:numCache>
                <c:formatCode>General</c:formatCode>
                <c:ptCount val="6"/>
                <c:pt idx="0">
                  <c:v>14400</c:v>
                </c:pt>
                <c:pt idx="1">
                  <c:v>15120</c:v>
                </c:pt>
                <c:pt idx="2">
                  <c:v>12280</c:v>
                </c:pt>
                <c:pt idx="3">
                  <c:v>12240</c:v>
                </c:pt>
                <c:pt idx="4">
                  <c:v>11680</c:v>
                </c:pt>
                <c:pt idx="5" formatCode="0">
                  <c:v>11400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63103888"/>
        <c:axId val="363098400"/>
      </c:barChart>
      <c:catAx>
        <c:axId val="3631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098400"/>
        <c:crosses val="autoZero"/>
        <c:auto val="1"/>
        <c:lblAlgn val="ctr"/>
        <c:lblOffset val="100"/>
        <c:noMultiLvlLbl val="0"/>
      </c:catAx>
      <c:valAx>
        <c:axId val="36309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1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GUARDIA-</a:t>
            </a:r>
            <a:r>
              <a:rPr lang="es-CO" baseline="0"/>
              <a:t> SEÑALIZACIÓN</a:t>
            </a:r>
          </a:p>
          <a:p>
            <a:pPr>
              <a:defRPr/>
            </a:pPr>
            <a:r>
              <a:rPr lang="es-CO" baseline="0"/>
              <a:t> 2016-2017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AGUA!$T$12:$T$17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AGUA!$U$12:$U$17</c:f>
              <c:numCache>
                <c:formatCode>General</c:formatCode>
                <c:ptCount val="6"/>
                <c:pt idx="0">
                  <c:v>29</c:v>
                </c:pt>
                <c:pt idx="1">
                  <c:v>32</c:v>
                </c:pt>
                <c:pt idx="2">
                  <c:v>31</c:v>
                </c:pt>
                <c:pt idx="3">
                  <c:v>27</c:v>
                </c:pt>
                <c:pt idx="4">
                  <c:v>27</c:v>
                </c:pt>
                <c:pt idx="5">
                  <c:v>42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AGUA!$T$12:$T$17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AGUA!$V$12:$V$17</c:f>
              <c:numCache>
                <c:formatCode>General</c:formatCode>
                <c:ptCount val="6"/>
                <c:pt idx="0">
                  <c:v>0</c:v>
                </c:pt>
                <c:pt idx="1">
                  <c:v>18</c:v>
                </c:pt>
                <c:pt idx="2">
                  <c:v>61</c:v>
                </c:pt>
                <c:pt idx="3">
                  <c:v>50</c:v>
                </c:pt>
                <c:pt idx="4">
                  <c:v>22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96922104"/>
        <c:axId val="296926024"/>
      </c:barChart>
      <c:catAx>
        <c:axId val="29692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26024"/>
        <c:crosses val="autoZero"/>
        <c:auto val="1"/>
        <c:lblAlgn val="ctr"/>
        <c:lblOffset val="100"/>
        <c:noMultiLvlLbl val="0"/>
      </c:catAx>
      <c:valAx>
        <c:axId val="296926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2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ARCHIVO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AGUA!$C$14:$C$16</c:f>
              <c:strCache>
                <c:ptCount val="3"/>
                <c:pt idx="0">
                  <c:v>22 Mar - 20 Abr</c:v>
                </c:pt>
                <c:pt idx="1">
                  <c:v>21 Abr - 18 May</c:v>
                </c:pt>
                <c:pt idx="2">
                  <c:v>19 May - 19 Jun</c:v>
                </c:pt>
              </c:strCache>
            </c:strRef>
          </c:cat>
          <c:val>
            <c:numRef>
              <c:f>AGUA!$D$14:$D$16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96922496"/>
        <c:axId val="296925240"/>
      </c:barChart>
      <c:catAx>
        <c:axId val="29692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25240"/>
        <c:crosses val="autoZero"/>
        <c:auto val="1"/>
        <c:lblAlgn val="ctr"/>
        <c:lblOffset val="100"/>
        <c:noMultiLvlLbl val="0"/>
      </c:catAx>
      <c:valAx>
        <c:axId val="296925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9692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archivo</a:t>
            </a:r>
            <a:r>
              <a:rPr lang="es-CO" baseline="0"/>
              <a:t> 2016-2017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AGUA!$T$19:$T$24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AGUA!$U$19:$U$24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AGUA!$T$19:$T$24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AGUA!$V$19:$V$24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8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96923280"/>
        <c:axId val="296923672"/>
      </c:barChart>
      <c:catAx>
        <c:axId val="29692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23672"/>
        <c:crosses val="autoZero"/>
        <c:auto val="1"/>
        <c:lblAlgn val="ctr"/>
        <c:lblOffset val="100"/>
        <c:noMultiLvlLbl val="0"/>
      </c:catAx>
      <c:valAx>
        <c:axId val="296923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2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guardia-SEÑALIZACIÓN</a:t>
            </a:r>
          </a:p>
          <a:p>
            <a:pPr>
              <a:defRPr/>
            </a:pPr>
            <a:r>
              <a:rPr lang="es-CO" baseline="0"/>
              <a:t> 2016-2017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36493110236220466"/>
          <c:w val="0.87753018372703417"/>
          <c:h val="0.5276695100612423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ENERGIA!$O$13:$O$18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ENERGIA!$P$13:$P$18</c:f>
              <c:numCache>
                <c:formatCode>General</c:formatCode>
                <c:ptCount val="6"/>
                <c:pt idx="0">
                  <c:v>2920</c:v>
                </c:pt>
                <c:pt idx="1">
                  <c:v>2891</c:v>
                </c:pt>
                <c:pt idx="2">
                  <c:v>3039</c:v>
                </c:pt>
                <c:pt idx="3">
                  <c:v>2862</c:v>
                </c:pt>
                <c:pt idx="4">
                  <c:v>3074</c:v>
                </c:pt>
                <c:pt idx="5">
                  <c:v>3307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ENERGIA!$O$13:$O$18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ENERGIA!$Q$13:$Q$18</c:f>
              <c:numCache>
                <c:formatCode>General</c:formatCode>
                <c:ptCount val="6"/>
                <c:pt idx="0">
                  <c:v>3538</c:v>
                </c:pt>
                <c:pt idx="1">
                  <c:v>3403</c:v>
                </c:pt>
                <c:pt idx="2">
                  <c:v>4388</c:v>
                </c:pt>
                <c:pt idx="3">
                  <c:v>3832</c:v>
                </c:pt>
                <c:pt idx="4">
                  <c:v>0</c:v>
                </c:pt>
                <c:pt idx="5" formatCode="0">
                  <c:v>7458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63103104"/>
        <c:axId val="363095656"/>
      </c:barChart>
      <c:catAx>
        <c:axId val="3631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095656"/>
        <c:crosses val="autoZero"/>
        <c:auto val="1"/>
        <c:lblAlgn val="ctr"/>
        <c:lblOffset val="100"/>
        <c:noMultiLvlLbl val="0"/>
      </c:catAx>
      <c:valAx>
        <c:axId val="363095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1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ARCHIVO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ENERGIA!$O$20:$O$25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ENERGIA!$P$20:$P$25</c:f>
              <c:numCache>
                <c:formatCode>General</c:formatCode>
                <c:ptCount val="6"/>
                <c:pt idx="0">
                  <c:v>1104</c:v>
                </c:pt>
                <c:pt idx="1">
                  <c:v>1208</c:v>
                </c:pt>
                <c:pt idx="2">
                  <c:v>1111</c:v>
                </c:pt>
                <c:pt idx="3">
                  <c:v>999</c:v>
                </c:pt>
                <c:pt idx="4">
                  <c:v>1098</c:v>
                </c:pt>
                <c:pt idx="5" formatCode="0">
                  <c:v>1294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ENERGIA!$O$20:$O$25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ENERGIA!$Q$20:$Q$25</c:f>
              <c:numCache>
                <c:formatCode>General</c:formatCode>
                <c:ptCount val="6"/>
                <c:pt idx="0">
                  <c:v>1331</c:v>
                </c:pt>
                <c:pt idx="1">
                  <c:v>1389</c:v>
                </c:pt>
                <c:pt idx="2">
                  <c:v>1219</c:v>
                </c:pt>
                <c:pt idx="3">
                  <c:v>1122</c:v>
                </c:pt>
                <c:pt idx="4">
                  <c:v>1246</c:v>
                </c:pt>
                <c:pt idx="5" formatCode="0">
                  <c:v>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63106240"/>
        <c:axId val="363099576"/>
      </c:barChart>
      <c:catAx>
        <c:axId val="36310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099576"/>
        <c:crosses val="autoZero"/>
        <c:auto val="1"/>
        <c:lblAlgn val="ctr"/>
        <c:lblOffset val="100"/>
        <c:noMultiLvlLbl val="0"/>
      </c:catAx>
      <c:valAx>
        <c:axId val="363099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10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OFICINA</a:t>
            </a:r>
            <a:r>
              <a:rPr lang="es-CO" baseline="0"/>
              <a:t> ADMINISTRATIVA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1095890410958902E-2"/>
          <c:y val="0.37910644714528841"/>
          <c:w val="0.8995433789954338"/>
          <c:h val="0.5208343705745875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ENERGIA!$D$6:$D$8</c:f>
              <c:strCache>
                <c:ptCount val="3"/>
                <c:pt idx="0">
                  <c:v>01 Abr - 30 Abr</c:v>
                </c:pt>
                <c:pt idx="1">
                  <c:v>01 May - 31 May</c:v>
                </c:pt>
                <c:pt idx="2">
                  <c:v>01 Jun - 30 Jun</c:v>
                </c:pt>
              </c:strCache>
            </c:strRef>
          </c:cat>
          <c:val>
            <c:numRef>
              <c:f>ENERGIA!$E$6:$E$8</c:f>
              <c:numCache>
                <c:formatCode>General</c:formatCode>
                <c:ptCount val="3"/>
                <c:pt idx="0">
                  <c:v>8000</c:v>
                </c:pt>
                <c:pt idx="1">
                  <c:v>8960</c:v>
                </c:pt>
                <c:pt idx="2">
                  <c:v>7880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3105456"/>
        <c:axId val="363094088"/>
      </c:barChart>
      <c:catAx>
        <c:axId val="36310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094088"/>
        <c:crosses val="autoZero"/>
        <c:auto val="1"/>
        <c:lblAlgn val="ctr"/>
        <c:lblOffset val="100"/>
        <c:noMultiLvlLbl val="0"/>
      </c:catAx>
      <c:valAx>
        <c:axId val="363094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310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GUARDIA-SEÑALIZACIÓN</a:t>
            </a:r>
          </a:p>
        </c:rich>
      </c:tx>
      <c:layout>
        <c:manualLayout>
          <c:xMode val="edge"/>
          <c:yMode val="edge"/>
          <c:x val="0.14840619570441016"/>
          <c:y val="4.0138466943600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ENERGIA!$D$10:$D$12</c:f>
              <c:strCache>
                <c:ptCount val="3"/>
                <c:pt idx="0">
                  <c:v>29 Mar - 26 Abr</c:v>
                </c:pt>
                <c:pt idx="1">
                  <c:v>27 Abr - 27 May</c:v>
                </c:pt>
                <c:pt idx="2">
                  <c:v>28 May - 27 Jun</c:v>
                </c:pt>
              </c:strCache>
            </c:strRef>
          </c:cat>
          <c:val>
            <c:numRef>
              <c:f>ENERGIA!$E$10:$E$12</c:f>
              <c:numCache>
                <c:formatCode>General</c:formatCode>
                <c:ptCount val="3"/>
                <c:pt idx="0">
                  <c:v>2862</c:v>
                </c:pt>
                <c:pt idx="1">
                  <c:v>3074</c:v>
                </c:pt>
                <c:pt idx="2">
                  <c:v>3307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3094872"/>
        <c:axId val="363099968"/>
      </c:barChart>
      <c:catAx>
        <c:axId val="36309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099968"/>
        <c:crosses val="autoZero"/>
        <c:auto val="1"/>
        <c:lblAlgn val="ctr"/>
        <c:lblOffset val="100"/>
        <c:noMultiLvlLbl val="0"/>
      </c:catAx>
      <c:valAx>
        <c:axId val="363099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309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ARCHIVO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ENERGIA!$D$14:$D$16</c:f>
              <c:strCache>
                <c:ptCount val="3"/>
                <c:pt idx="0">
                  <c:v>29 Mar - 26 Abr</c:v>
                </c:pt>
                <c:pt idx="1">
                  <c:v>27 Abr - 27 May</c:v>
                </c:pt>
                <c:pt idx="2">
                  <c:v>28 May - 27 Jun</c:v>
                </c:pt>
              </c:strCache>
            </c:strRef>
          </c:cat>
          <c:val>
            <c:numRef>
              <c:f>ENERGIA!$E$14:$E$16</c:f>
              <c:numCache>
                <c:formatCode>General</c:formatCode>
                <c:ptCount val="3"/>
                <c:pt idx="0">
                  <c:v>999</c:v>
                </c:pt>
                <c:pt idx="1">
                  <c:v>1098</c:v>
                </c:pt>
                <c:pt idx="2" formatCode="0">
                  <c:v>1294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3096440"/>
        <c:axId val="363096832"/>
      </c:barChart>
      <c:catAx>
        <c:axId val="36309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096832"/>
        <c:crosses val="autoZero"/>
        <c:auto val="1"/>
        <c:lblAlgn val="ctr"/>
        <c:lblOffset val="100"/>
        <c:noMultiLvlLbl val="0"/>
      </c:catAx>
      <c:valAx>
        <c:axId val="363096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309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OFICINA ADMINISTRATIVA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AGUA!$C$6:$C$8</c:f>
              <c:strCache>
                <c:ptCount val="3"/>
                <c:pt idx="0">
                  <c:v>22 Mar - 20 Abr</c:v>
                </c:pt>
                <c:pt idx="1">
                  <c:v>21 Abr - 18 May</c:v>
                </c:pt>
                <c:pt idx="2">
                  <c:v>19 May - 19 Jun</c:v>
                </c:pt>
              </c:strCache>
            </c:strRef>
          </c:cat>
          <c:val>
            <c:numRef>
              <c:f>AGUA!$D$6:$D$8</c:f>
              <c:numCache>
                <c:formatCode>General</c:formatCode>
                <c:ptCount val="3"/>
                <c:pt idx="0">
                  <c:v>59</c:v>
                </c:pt>
                <c:pt idx="1">
                  <c:v>79</c:v>
                </c:pt>
                <c:pt idx="2">
                  <c:v>52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3101144"/>
        <c:axId val="363109376"/>
      </c:barChart>
      <c:catAx>
        <c:axId val="36310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109376"/>
        <c:crosses val="autoZero"/>
        <c:auto val="1"/>
        <c:lblAlgn val="ctr"/>
        <c:lblOffset val="100"/>
        <c:noMultiLvlLbl val="0"/>
      </c:catAx>
      <c:valAx>
        <c:axId val="363109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310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OFICINA ITTB 2016-2017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AGUA!$T$5:$T$10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AGUA!$U$5:$U$10</c:f>
              <c:numCache>
                <c:formatCode>General</c:formatCode>
                <c:ptCount val="6"/>
                <c:pt idx="0">
                  <c:v>47</c:v>
                </c:pt>
                <c:pt idx="1">
                  <c:v>69</c:v>
                </c:pt>
                <c:pt idx="2">
                  <c:v>51</c:v>
                </c:pt>
                <c:pt idx="3">
                  <c:v>59</c:v>
                </c:pt>
                <c:pt idx="4">
                  <c:v>79</c:v>
                </c:pt>
                <c:pt idx="5">
                  <c:v>52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AGUA!$T$5:$T$10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AGUA!$V$5:$V$10</c:f>
              <c:numCache>
                <c:formatCode>General</c:formatCode>
                <c:ptCount val="6"/>
                <c:pt idx="0">
                  <c:v>0</c:v>
                </c:pt>
                <c:pt idx="1">
                  <c:v>40</c:v>
                </c:pt>
                <c:pt idx="2">
                  <c:v>77</c:v>
                </c:pt>
                <c:pt idx="3">
                  <c:v>364</c:v>
                </c:pt>
                <c:pt idx="4">
                  <c:v>260</c:v>
                </c:pt>
                <c:pt idx="5">
                  <c:v>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63107808"/>
        <c:axId val="363108200"/>
      </c:barChart>
      <c:catAx>
        <c:axId val="36310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108200"/>
        <c:crosses val="autoZero"/>
        <c:auto val="1"/>
        <c:lblAlgn val="ctr"/>
        <c:lblOffset val="100"/>
        <c:noMultiLvlLbl val="0"/>
      </c:catAx>
      <c:valAx>
        <c:axId val="36310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10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CO"/>
              <a:t>GUARDIA-SEÑALIZACIÓN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AGUA!$C$10:$C$12</c:f>
              <c:strCache>
                <c:ptCount val="3"/>
                <c:pt idx="0">
                  <c:v>22 Mar - 20 Abr</c:v>
                </c:pt>
                <c:pt idx="1">
                  <c:v>21 Abr - 18 May</c:v>
                </c:pt>
                <c:pt idx="2">
                  <c:v>19 May -19 Jun</c:v>
                </c:pt>
              </c:strCache>
            </c:strRef>
          </c:cat>
          <c:val>
            <c:numRef>
              <c:f>AGUA!$D$10:$D$12</c:f>
              <c:numCache>
                <c:formatCode>General</c:formatCode>
                <c:ptCount val="3"/>
                <c:pt idx="0">
                  <c:v>27</c:v>
                </c:pt>
                <c:pt idx="1">
                  <c:v>27</c:v>
                </c:pt>
                <c:pt idx="2">
                  <c:v>42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63106632"/>
        <c:axId val="296920928"/>
      </c:barChart>
      <c:catAx>
        <c:axId val="36310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920928"/>
        <c:crosses val="autoZero"/>
        <c:auto val="1"/>
        <c:lblAlgn val="ctr"/>
        <c:lblOffset val="100"/>
        <c:noMultiLvlLbl val="0"/>
      </c:catAx>
      <c:valAx>
        <c:axId val="29692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310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361950</xdr:colOff>
      <xdr:row>1</xdr:row>
      <xdr:rowOff>42862</xdr:rowOff>
    </xdr:from>
    <xdr:to>
      <xdr:col>29</xdr:col>
      <xdr:colOff>586153</xdr:colOff>
      <xdr:row>13</xdr:row>
      <xdr:rowOff>31401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753627</xdr:colOff>
      <xdr:row>1</xdr:row>
      <xdr:rowOff>86769</xdr:rowOff>
    </xdr:from>
    <xdr:to>
      <xdr:col>36</xdr:col>
      <xdr:colOff>140470</xdr:colOff>
      <xdr:row>11</xdr:row>
      <xdr:rowOff>146538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491531</xdr:colOff>
      <xdr:row>14</xdr:row>
      <xdr:rowOff>34279</xdr:rowOff>
    </xdr:from>
    <xdr:to>
      <xdr:col>32</xdr:col>
      <xdr:colOff>491531</xdr:colOff>
      <xdr:row>26</xdr:row>
      <xdr:rowOff>110479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10467</xdr:colOff>
      <xdr:row>18</xdr:row>
      <xdr:rowOff>9577</xdr:rowOff>
    </xdr:from>
    <xdr:to>
      <xdr:col>5</xdr:col>
      <xdr:colOff>641838</xdr:colOff>
      <xdr:row>30</xdr:row>
      <xdr:rowOff>49614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222529</xdr:colOff>
      <xdr:row>17</xdr:row>
      <xdr:rowOff>157005</xdr:rowOff>
    </xdr:from>
    <xdr:to>
      <xdr:col>8</xdr:col>
      <xdr:colOff>773932</xdr:colOff>
      <xdr:row>30</xdr:row>
      <xdr:rowOff>86564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1005779</xdr:colOff>
      <xdr:row>18</xdr:row>
      <xdr:rowOff>61912</xdr:rowOff>
    </xdr:from>
    <xdr:to>
      <xdr:col>11</xdr:col>
      <xdr:colOff>494151</xdr:colOff>
      <xdr:row>29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847725</xdr:colOff>
      <xdr:row>17</xdr:row>
      <xdr:rowOff>109537</xdr:rowOff>
    </xdr:from>
    <xdr:to>
      <xdr:col>4</xdr:col>
      <xdr:colOff>1009650</xdr:colOff>
      <xdr:row>29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104775</xdr:colOff>
      <xdr:row>1</xdr:row>
      <xdr:rowOff>4762</xdr:rowOff>
    </xdr:from>
    <xdr:to>
      <xdr:col>33</xdr:col>
      <xdr:colOff>714375</xdr:colOff>
      <xdr:row>12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171451</xdr:colOff>
      <xdr:row>17</xdr:row>
      <xdr:rowOff>90487</xdr:rowOff>
    </xdr:from>
    <xdr:to>
      <xdr:col>9</xdr:col>
      <xdr:colOff>266701</xdr:colOff>
      <xdr:row>29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123825</xdr:colOff>
      <xdr:row>0</xdr:row>
      <xdr:rowOff>180976</xdr:rowOff>
    </xdr:from>
    <xdr:to>
      <xdr:col>39</xdr:col>
      <xdr:colOff>552450</xdr:colOff>
      <xdr:row>13</xdr:row>
      <xdr:rowOff>66676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142875</xdr:colOff>
      <xdr:row>18</xdr:row>
      <xdr:rowOff>38101</xdr:rowOff>
    </xdr:from>
    <xdr:to>
      <xdr:col>13</xdr:col>
      <xdr:colOff>485775</xdr:colOff>
      <xdr:row>28</xdr:row>
      <xdr:rowOff>76200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76201</xdr:colOff>
      <xdr:row>13</xdr:row>
      <xdr:rowOff>142875</xdr:rowOff>
    </xdr:from>
    <xdr:to>
      <xdr:col>33</xdr:col>
      <xdr:colOff>742951</xdr:colOff>
      <xdr:row>25</xdr:row>
      <xdr:rowOff>4762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W57"/>
  <sheetViews>
    <sheetView tabSelected="1" topLeftCell="C1" zoomScale="91" zoomScaleNormal="91" workbookViewId="0">
      <selection activeCell="C16" sqref="C16"/>
    </sheetView>
  </sheetViews>
  <sheetFormatPr baseColWidth="10" defaultColWidth="11.42578125" defaultRowHeight="15" x14ac:dyDescent="0.25"/>
  <cols>
    <col min="4" max="4" width="19.5703125" bestFit="1" customWidth="1"/>
    <col min="5" max="5" width="12.7109375" bestFit="1" customWidth="1"/>
    <col min="7" max="7" width="14.7109375" bestFit="1" customWidth="1"/>
    <col min="8" max="8" width="18.28515625" bestFit="1" customWidth="1"/>
    <col min="9" max="9" width="18.42578125" bestFit="1" customWidth="1"/>
    <col min="10" max="10" width="13.5703125" bestFit="1" customWidth="1"/>
    <col min="11" max="11" width="14.7109375" bestFit="1" customWidth="1"/>
    <col min="12" max="12" width="16.140625" customWidth="1"/>
    <col min="21" max="21" width="14.5703125" customWidth="1"/>
    <col min="22" max="22" width="17.85546875" customWidth="1"/>
    <col min="23" max="23" width="19.7109375" customWidth="1"/>
  </cols>
  <sheetData>
    <row r="1" spans="4:23" x14ac:dyDescent="0.25">
      <c r="J1" s="31"/>
    </row>
    <row r="3" spans="4:23" ht="26.25" customHeight="1" x14ac:dyDescent="0.25">
      <c r="D3" s="63" t="s">
        <v>44</v>
      </c>
      <c r="E3" s="64"/>
      <c r="F3" s="64"/>
      <c r="G3" s="64"/>
      <c r="H3" s="64"/>
      <c r="I3" s="64"/>
      <c r="J3" s="64"/>
      <c r="K3" s="64"/>
      <c r="L3" s="65"/>
      <c r="O3" s="66" t="s">
        <v>0</v>
      </c>
      <c r="P3" s="68" t="s">
        <v>34</v>
      </c>
      <c r="Q3" s="68"/>
      <c r="R3" s="69" t="s">
        <v>16</v>
      </c>
      <c r="S3" s="69"/>
      <c r="T3" s="69" t="s">
        <v>35</v>
      </c>
      <c r="U3" s="69"/>
      <c r="V3" s="69"/>
    </row>
    <row r="4" spans="4:23" ht="45" x14ac:dyDescent="0.25">
      <c r="D4" s="25" t="s">
        <v>0</v>
      </c>
      <c r="E4" s="2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25" t="s">
        <v>6</v>
      </c>
      <c r="K4" s="25" t="s">
        <v>7</v>
      </c>
      <c r="L4" s="25" t="s">
        <v>17</v>
      </c>
      <c r="O4" s="67"/>
      <c r="P4" s="45">
        <v>2017</v>
      </c>
      <c r="Q4" s="46">
        <v>2016</v>
      </c>
      <c r="R4" s="35">
        <v>2017</v>
      </c>
      <c r="S4" s="35">
        <v>2016</v>
      </c>
      <c r="T4" s="35" t="s">
        <v>36</v>
      </c>
      <c r="U4" s="38" t="s">
        <v>38</v>
      </c>
      <c r="V4" s="38" t="s">
        <v>37</v>
      </c>
    </row>
    <row r="5" spans="4:23" x14ac:dyDescent="0.25">
      <c r="D5" s="79" t="s">
        <v>8</v>
      </c>
      <c r="E5" s="80"/>
      <c r="F5" s="80"/>
      <c r="G5" s="80"/>
      <c r="H5" s="80"/>
      <c r="I5" s="80"/>
      <c r="J5" s="80"/>
      <c r="K5" s="80"/>
      <c r="L5" s="81"/>
      <c r="O5" s="73" t="s">
        <v>46</v>
      </c>
      <c r="P5" s="74"/>
      <c r="Q5" s="74"/>
      <c r="R5" s="74"/>
      <c r="S5" s="74"/>
      <c r="T5" s="74"/>
      <c r="U5" s="74"/>
      <c r="V5" s="75"/>
    </row>
    <row r="6" spans="4:23" x14ac:dyDescent="0.25">
      <c r="D6" s="8" t="s">
        <v>20</v>
      </c>
      <c r="E6" s="29">
        <v>8000</v>
      </c>
      <c r="F6" s="5">
        <v>440.99</v>
      </c>
      <c r="G6" s="6">
        <v>3527948</v>
      </c>
      <c r="H6" s="6">
        <v>352795</v>
      </c>
      <c r="I6" s="6">
        <f>(G6*20%)/100%</f>
        <v>705589.60000000009</v>
      </c>
      <c r="J6" s="6">
        <v>32715</v>
      </c>
      <c r="K6" s="7">
        <v>4494232</v>
      </c>
      <c r="L6" s="4"/>
      <c r="O6" s="43" t="s">
        <v>28</v>
      </c>
      <c r="P6" s="47">
        <v>11036</v>
      </c>
      <c r="Q6" s="36">
        <v>14400</v>
      </c>
      <c r="R6" s="55">
        <f>AVERAGE(P6:P11)</f>
        <v>9732.6666666666661</v>
      </c>
      <c r="S6" s="58">
        <f>AVERAGE(Q6:Q11)</f>
        <v>12853.333333333334</v>
      </c>
      <c r="T6" s="58">
        <v>100</v>
      </c>
      <c r="U6" s="55">
        <f>IMDIV(R6,S6)*100</f>
        <v>75.720954356846505</v>
      </c>
      <c r="V6" s="61">
        <f>T6-U6</f>
        <v>24.279045643153495</v>
      </c>
    </row>
    <row r="7" spans="4:23" ht="15" customHeight="1" x14ac:dyDescent="0.25">
      <c r="D7" s="3" t="s">
        <v>41</v>
      </c>
      <c r="E7" s="29">
        <v>8960</v>
      </c>
      <c r="F7" s="5">
        <v>433.61</v>
      </c>
      <c r="G7" s="6">
        <v>3885102</v>
      </c>
      <c r="H7" s="6">
        <v>388510</v>
      </c>
      <c r="I7" s="6">
        <f>(G7*20%)/100%</f>
        <v>777020.4</v>
      </c>
      <c r="J7" s="6">
        <v>32715</v>
      </c>
      <c r="K7" s="6">
        <v>5083347</v>
      </c>
      <c r="L7" s="3"/>
      <c r="O7" s="2" t="s">
        <v>29</v>
      </c>
      <c r="P7" s="29">
        <v>13280</v>
      </c>
      <c r="Q7" s="25">
        <v>15120</v>
      </c>
      <c r="R7" s="55"/>
      <c r="S7" s="58"/>
      <c r="T7" s="58"/>
      <c r="U7" s="55"/>
      <c r="V7" s="61"/>
    </row>
    <row r="8" spans="4:23" ht="15" customHeight="1" x14ac:dyDescent="0.25">
      <c r="D8" s="3" t="s">
        <v>42</v>
      </c>
      <c r="E8" s="29">
        <v>7880</v>
      </c>
      <c r="F8" s="5">
        <v>426.14</v>
      </c>
      <c r="G8" s="6">
        <v>3357982</v>
      </c>
      <c r="H8" s="6">
        <v>335798</v>
      </c>
      <c r="I8" s="6">
        <f>(G8*20%)/100%</f>
        <v>671596.4</v>
      </c>
      <c r="J8" s="6">
        <v>32715</v>
      </c>
      <c r="K8" s="6">
        <v>4398091</v>
      </c>
      <c r="L8" s="3"/>
      <c r="O8" s="2" t="s">
        <v>30</v>
      </c>
      <c r="P8" s="29">
        <v>9240</v>
      </c>
      <c r="Q8" s="25">
        <v>12280</v>
      </c>
      <c r="R8" s="55"/>
      <c r="S8" s="58"/>
      <c r="T8" s="58"/>
      <c r="U8" s="55"/>
      <c r="V8" s="61"/>
    </row>
    <row r="9" spans="4:23" ht="15" customHeight="1" x14ac:dyDescent="0.25">
      <c r="D9" s="63" t="s">
        <v>14</v>
      </c>
      <c r="E9" s="64"/>
      <c r="F9" s="64"/>
      <c r="G9" s="64"/>
      <c r="H9" s="64"/>
      <c r="I9" s="64"/>
      <c r="J9" s="64"/>
      <c r="K9" s="64"/>
      <c r="L9" s="65"/>
      <c r="O9" s="2" t="s">
        <v>31</v>
      </c>
      <c r="P9" s="32">
        <v>8000</v>
      </c>
      <c r="Q9" s="25">
        <v>12240</v>
      </c>
      <c r="R9" s="55"/>
      <c r="S9" s="58"/>
      <c r="T9" s="58"/>
      <c r="U9" s="55"/>
      <c r="V9" s="61"/>
    </row>
    <row r="10" spans="4:23" ht="15" customHeight="1" x14ac:dyDescent="0.25">
      <c r="D10" s="3" t="s">
        <v>18</v>
      </c>
      <c r="E10" s="25">
        <v>2862</v>
      </c>
      <c r="F10" s="5">
        <v>483.77</v>
      </c>
      <c r="G10" s="6">
        <v>1384551</v>
      </c>
      <c r="H10" s="6">
        <v>138455</v>
      </c>
      <c r="I10" s="6">
        <f t="shared" ref="I10:I12" si="0">(G10*20%)/100%</f>
        <v>276910.2</v>
      </c>
      <c r="J10" s="6">
        <v>0</v>
      </c>
      <c r="K10" s="6">
        <v>1758021</v>
      </c>
      <c r="L10" s="3"/>
      <c r="O10" s="2" t="s">
        <v>32</v>
      </c>
      <c r="P10" s="32">
        <v>8960</v>
      </c>
      <c r="Q10" s="25">
        <v>11680</v>
      </c>
      <c r="R10" s="55"/>
      <c r="S10" s="58"/>
      <c r="T10" s="58"/>
      <c r="U10" s="55"/>
      <c r="V10" s="61"/>
    </row>
    <row r="11" spans="4:23" ht="15" customHeight="1" x14ac:dyDescent="0.25">
      <c r="D11" s="3" t="s">
        <v>19</v>
      </c>
      <c r="E11" s="25">
        <v>3074</v>
      </c>
      <c r="F11" s="5">
        <v>476.18</v>
      </c>
      <c r="G11" s="6">
        <v>1463764</v>
      </c>
      <c r="H11" s="6">
        <v>146376</v>
      </c>
      <c r="I11" s="6">
        <f>(G11*20%)/100%</f>
        <v>292752.8</v>
      </c>
      <c r="J11" s="6">
        <v>0</v>
      </c>
      <c r="K11" s="6">
        <v>1904213</v>
      </c>
      <c r="L11" s="27"/>
      <c r="O11" s="41" t="s">
        <v>33</v>
      </c>
      <c r="P11" s="42">
        <v>7880</v>
      </c>
      <c r="Q11" s="37">
        <v>11400</v>
      </c>
      <c r="R11" s="55"/>
      <c r="S11" s="58"/>
      <c r="T11" s="58"/>
      <c r="U11" s="55"/>
      <c r="V11" s="61"/>
    </row>
    <row r="12" spans="4:23" ht="15" customHeight="1" x14ac:dyDescent="0.25">
      <c r="D12" s="3" t="s">
        <v>43</v>
      </c>
      <c r="E12" s="25">
        <v>3307</v>
      </c>
      <c r="F12" s="5">
        <v>468.73</v>
      </c>
      <c r="G12" s="6">
        <v>1550076</v>
      </c>
      <c r="H12" s="6">
        <v>155008</v>
      </c>
      <c r="I12" s="6">
        <f t="shared" si="0"/>
        <v>310015.2</v>
      </c>
      <c r="J12" s="6">
        <v>0</v>
      </c>
      <c r="K12" s="6">
        <v>2015099</v>
      </c>
      <c r="L12" s="27"/>
      <c r="O12" s="70" t="s">
        <v>45</v>
      </c>
      <c r="P12" s="71"/>
      <c r="Q12" s="71"/>
      <c r="R12" s="71"/>
      <c r="S12" s="71"/>
      <c r="T12" s="71"/>
      <c r="U12" s="71"/>
      <c r="V12" s="72"/>
    </row>
    <row r="13" spans="4:23" ht="15" customHeight="1" x14ac:dyDescent="0.25">
      <c r="D13" s="76" t="s">
        <v>15</v>
      </c>
      <c r="E13" s="77"/>
      <c r="F13" s="77"/>
      <c r="G13" s="77"/>
      <c r="H13" s="77"/>
      <c r="I13" s="77"/>
      <c r="J13" s="77"/>
      <c r="K13" s="77"/>
      <c r="L13" s="78"/>
      <c r="O13" s="43" t="s">
        <v>28</v>
      </c>
      <c r="P13" s="36">
        <v>2920</v>
      </c>
      <c r="Q13" s="44">
        <v>3538</v>
      </c>
      <c r="R13" s="55">
        <f>AVERAGE(P13:P18)</f>
        <v>3015.5</v>
      </c>
      <c r="S13" s="58">
        <f>AVERAGE(Q13:Q18)</f>
        <v>3769.8333333333335</v>
      </c>
      <c r="T13" s="58">
        <v>100</v>
      </c>
      <c r="U13" s="55">
        <f>IMDIV(R13,S13)*100</f>
        <v>79.990273663734001</v>
      </c>
      <c r="V13" s="61">
        <f>T13-U13</f>
        <v>20.009726336265999</v>
      </c>
      <c r="W13" s="51" t="s">
        <v>40</v>
      </c>
    </row>
    <row r="14" spans="4:23" ht="15" customHeight="1" x14ac:dyDescent="0.25">
      <c r="D14" s="3" t="s">
        <v>18</v>
      </c>
      <c r="E14" s="25">
        <v>999</v>
      </c>
      <c r="F14" s="5">
        <v>483.77</v>
      </c>
      <c r="G14" s="6">
        <v>483287</v>
      </c>
      <c r="H14" s="6">
        <v>48329</v>
      </c>
      <c r="I14" s="6">
        <f t="shared" ref="I14:I16" si="1">(G14*20%)/100%</f>
        <v>96657.400000000009</v>
      </c>
      <c r="J14" s="7">
        <v>49073</v>
      </c>
      <c r="K14" s="7">
        <v>661635</v>
      </c>
      <c r="L14" s="3"/>
      <c r="O14" s="2" t="s">
        <v>29</v>
      </c>
      <c r="P14" s="25">
        <v>2891</v>
      </c>
      <c r="Q14" s="26">
        <v>3403</v>
      </c>
      <c r="R14" s="55"/>
      <c r="S14" s="58"/>
      <c r="T14" s="58"/>
      <c r="U14" s="55"/>
      <c r="V14" s="61"/>
      <c r="W14" s="52"/>
    </row>
    <row r="15" spans="4:23" x14ac:dyDescent="0.25">
      <c r="D15" s="3" t="s">
        <v>19</v>
      </c>
      <c r="E15" s="25">
        <v>1098</v>
      </c>
      <c r="F15" s="5">
        <v>476.18</v>
      </c>
      <c r="G15" s="6">
        <v>522841</v>
      </c>
      <c r="H15" s="6">
        <v>52284</v>
      </c>
      <c r="I15" s="6">
        <f t="shared" si="1"/>
        <v>104568.20000000001</v>
      </c>
      <c r="J15" s="7">
        <v>49073</v>
      </c>
      <c r="K15" s="6">
        <v>729226</v>
      </c>
      <c r="L15" s="27"/>
      <c r="O15" s="2" t="s">
        <v>30</v>
      </c>
      <c r="P15" s="25">
        <v>3039</v>
      </c>
      <c r="Q15" s="26">
        <v>4388</v>
      </c>
      <c r="R15" s="55"/>
      <c r="S15" s="58"/>
      <c r="T15" s="58"/>
      <c r="U15" s="55"/>
      <c r="V15" s="61"/>
      <c r="W15" s="52"/>
    </row>
    <row r="16" spans="4:23" x14ac:dyDescent="0.25">
      <c r="D16" s="3" t="s">
        <v>43</v>
      </c>
      <c r="E16" s="30">
        <v>1294</v>
      </c>
      <c r="F16" s="5">
        <v>468.73</v>
      </c>
      <c r="G16" s="6">
        <v>606531</v>
      </c>
      <c r="H16" s="6">
        <v>60653</v>
      </c>
      <c r="I16" s="6">
        <f t="shared" si="1"/>
        <v>121306.20000000001</v>
      </c>
      <c r="J16" s="7">
        <v>49073</v>
      </c>
      <c r="K16" s="6">
        <v>837563</v>
      </c>
      <c r="L16" s="3"/>
      <c r="O16" s="2" t="s">
        <v>31</v>
      </c>
      <c r="P16" s="33">
        <v>2862</v>
      </c>
      <c r="Q16" s="26">
        <v>3832</v>
      </c>
      <c r="R16" s="55"/>
      <c r="S16" s="58"/>
      <c r="T16" s="58"/>
      <c r="U16" s="55"/>
      <c r="V16" s="61"/>
      <c r="W16" s="52"/>
    </row>
    <row r="17" spans="5:23" ht="15" customHeight="1" x14ac:dyDescent="0.25">
      <c r="O17" s="2" t="s">
        <v>32</v>
      </c>
      <c r="P17" s="33">
        <v>3074</v>
      </c>
      <c r="Q17" s="26">
        <v>0</v>
      </c>
      <c r="R17" s="55"/>
      <c r="S17" s="58"/>
      <c r="T17" s="58"/>
      <c r="U17" s="55"/>
      <c r="V17" s="61"/>
      <c r="W17" s="52"/>
    </row>
    <row r="18" spans="5:23" x14ac:dyDescent="0.25">
      <c r="E18" s="10"/>
      <c r="O18" s="2" t="s">
        <v>33</v>
      </c>
      <c r="P18" s="33">
        <v>3307</v>
      </c>
      <c r="Q18" s="28">
        <v>7458</v>
      </c>
      <c r="R18" s="56"/>
      <c r="S18" s="59"/>
      <c r="T18" s="59"/>
      <c r="U18" s="56"/>
      <c r="V18" s="62"/>
      <c r="W18" s="53"/>
    </row>
    <row r="19" spans="5:23" ht="15" customHeight="1" x14ac:dyDescent="0.25">
      <c r="O19" s="70" t="s">
        <v>47</v>
      </c>
      <c r="P19" s="71"/>
      <c r="Q19" s="71"/>
      <c r="R19" s="71"/>
      <c r="S19" s="71"/>
      <c r="T19" s="71"/>
      <c r="U19" s="71"/>
      <c r="V19" s="72"/>
      <c r="W19" s="48"/>
    </row>
    <row r="20" spans="5:23" ht="15" customHeight="1" x14ac:dyDescent="0.25">
      <c r="O20" s="2" t="s">
        <v>28</v>
      </c>
      <c r="P20" s="25">
        <v>1104</v>
      </c>
      <c r="Q20" s="26">
        <v>1331</v>
      </c>
      <c r="R20" s="54">
        <f>AVERAGE(P20:P25)</f>
        <v>1135.6666666666667</v>
      </c>
      <c r="S20" s="57">
        <f>AVERAGE(Q20:Q25)</f>
        <v>1214.6666666666667</v>
      </c>
      <c r="T20" s="57">
        <v>100</v>
      </c>
      <c r="U20" s="54">
        <f>IMDIV(R20,S20)*100</f>
        <v>93.496158068057099</v>
      </c>
      <c r="V20" s="60">
        <f>T20-U20</f>
        <v>6.5038419319429011</v>
      </c>
      <c r="W20" s="48"/>
    </row>
    <row r="21" spans="5:23" ht="15" customHeight="1" x14ac:dyDescent="0.25">
      <c r="O21" s="2" t="s">
        <v>29</v>
      </c>
      <c r="P21" s="25">
        <v>1208</v>
      </c>
      <c r="Q21" s="26">
        <v>1389</v>
      </c>
      <c r="R21" s="55"/>
      <c r="S21" s="58"/>
      <c r="T21" s="58"/>
      <c r="U21" s="55"/>
      <c r="V21" s="61"/>
    </row>
    <row r="22" spans="5:23" ht="15" customHeight="1" x14ac:dyDescent="0.25">
      <c r="O22" s="2" t="s">
        <v>30</v>
      </c>
      <c r="P22" s="25">
        <v>1111</v>
      </c>
      <c r="Q22" s="26">
        <v>1219</v>
      </c>
      <c r="R22" s="55"/>
      <c r="S22" s="58"/>
      <c r="T22" s="58"/>
      <c r="U22" s="55"/>
      <c r="V22" s="61"/>
    </row>
    <row r="23" spans="5:23" ht="15" customHeight="1" x14ac:dyDescent="0.25">
      <c r="O23" s="2" t="s">
        <v>31</v>
      </c>
      <c r="P23" s="33">
        <v>999</v>
      </c>
      <c r="Q23" s="26">
        <v>1122</v>
      </c>
      <c r="R23" s="55"/>
      <c r="S23" s="58"/>
      <c r="T23" s="58"/>
      <c r="U23" s="55"/>
      <c r="V23" s="61"/>
    </row>
    <row r="24" spans="5:23" ht="15" customHeight="1" x14ac:dyDescent="0.25">
      <c r="O24" s="2" t="s">
        <v>32</v>
      </c>
      <c r="P24" s="33">
        <v>1098</v>
      </c>
      <c r="Q24" s="26">
        <v>1246</v>
      </c>
      <c r="R24" s="55"/>
      <c r="S24" s="58"/>
      <c r="T24" s="58"/>
      <c r="U24" s="55"/>
      <c r="V24" s="61"/>
    </row>
    <row r="25" spans="5:23" ht="15" customHeight="1" x14ac:dyDescent="0.25">
      <c r="O25" s="2" t="s">
        <v>33</v>
      </c>
      <c r="P25" s="34">
        <v>1294</v>
      </c>
      <c r="Q25" s="28">
        <v>981</v>
      </c>
      <c r="R25" s="56"/>
      <c r="S25" s="59"/>
      <c r="T25" s="59"/>
      <c r="U25" s="56"/>
      <c r="V25" s="62"/>
    </row>
    <row r="26" spans="5:23" ht="15" customHeight="1" x14ac:dyDescent="0.25"/>
    <row r="27" spans="5:23" ht="15" customHeight="1" x14ac:dyDescent="0.25"/>
    <row r="28" spans="5:23" ht="15" customHeight="1" x14ac:dyDescent="0.25"/>
    <row r="29" spans="5:23" ht="15" customHeight="1" x14ac:dyDescent="0.25"/>
    <row r="33" spans="13:14" x14ac:dyDescent="0.25">
      <c r="M33" s="9"/>
      <c r="N33" s="9"/>
    </row>
    <row r="36" spans="13:14" ht="15" customHeight="1" x14ac:dyDescent="0.25"/>
    <row r="37" spans="13:14" ht="15" customHeight="1" x14ac:dyDescent="0.25"/>
    <row r="38" spans="13:14" ht="15" customHeight="1" x14ac:dyDescent="0.25"/>
    <row r="39" spans="13:14" ht="15" customHeight="1" x14ac:dyDescent="0.25"/>
    <row r="40" spans="13:14" ht="15" customHeight="1" x14ac:dyDescent="0.25"/>
    <row r="41" spans="13:14" ht="15" customHeight="1" x14ac:dyDescent="0.25"/>
    <row r="42" spans="13:14" ht="15" customHeight="1" x14ac:dyDescent="0.25"/>
    <row r="43" spans="13:14" ht="15" customHeight="1" x14ac:dyDescent="0.25"/>
    <row r="50" ht="15" customHeight="1" x14ac:dyDescent="0.25"/>
    <row r="52" ht="15" customHeight="1" x14ac:dyDescent="0.25"/>
    <row r="56" ht="15" customHeight="1" x14ac:dyDescent="0.25"/>
    <row r="57" ht="15" customHeight="1" x14ac:dyDescent="0.25"/>
  </sheetData>
  <mergeCells count="27">
    <mergeCell ref="O12:V12"/>
    <mergeCell ref="O5:V5"/>
    <mergeCell ref="O19:V19"/>
    <mergeCell ref="D13:L13"/>
    <mergeCell ref="D5:L5"/>
    <mergeCell ref="D9:L9"/>
    <mergeCell ref="R6:R11"/>
    <mergeCell ref="S6:S11"/>
    <mergeCell ref="T6:T11"/>
    <mergeCell ref="U6:U11"/>
    <mergeCell ref="V6:V11"/>
    <mergeCell ref="R13:R18"/>
    <mergeCell ref="S13:S18"/>
    <mergeCell ref="D3:L3"/>
    <mergeCell ref="O3:O4"/>
    <mergeCell ref="P3:Q3"/>
    <mergeCell ref="R3:S3"/>
    <mergeCell ref="T3:V3"/>
    <mergeCell ref="W13:W18"/>
    <mergeCell ref="R20:R25"/>
    <mergeCell ref="S20:S25"/>
    <mergeCell ref="T20:T25"/>
    <mergeCell ref="U20:U25"/>
    <mergeCell ref="V20:V25"/>
    <mergeCell ref="T13:T18"/>
    <mergeCell ref="U13:U18"/>
    <mergeCell ref="V13:V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B54"/>
  <sheetViews>
    <sheetView topLeftCell="B11" zoomScaleNormal="100" workbookViewId="0">
      <selection activeCell="G33" sqref="G33"/>
    </sheetView>
  </sheetViews>
  <sheetFormatPr baseColWidth="10" defaultColWidth="11.42578125" defaultRowHeight="15" x14ac:dyDescent="0.25"/>
  <cols>
    <col min="3" max="3" width="21.5703125" bestFit="1" customWidth="1"/>
    <col min="4" max="4" width="13.5703125" bestFit="1" customWidth="1"/>
    <col min="5" max="5" width="15.85546875" customWidth="1"/>
    <col min="20" max="20" width="14.28515625" bestFit="1" customWidth="1"/>
    <col min="23" max="23" width="11.85546875" bestFit="1" customWidth="1"/>
    <col min="25" max="25" width="8.7109375" customWidth="1"/>
    <col min="26" max="26" width="13.28515625" customWidth="1"/>
    <col min="27" max="27" width="17.7109375" customWidth="1"/>
    <col min="28" max="28" width="19.7109375" customWidth="1"/>
  </cols>
  <sheetData>
    <row r="2" spans="3:28" ht="15" customHeight="1" x14ac:dyDescent="0.25">
      <c r="T2" s="67" t="s">
        <v>0</v>
      </c>
      <c r="U2" s="68" t="s">
        <v>34</v>
      </c>
      <c r="V2" s="68"/>
      <c r="W2" s="69" t="s">
        <v>16</v>
      </c>
      <c r="X2" s="69"/>
      <c r="Y2" s="69" t="s">
        <v>35</v>
      </c>
      <c r="Z2" s="69"/>
      <c r="AA2" s="69"/>
    </row>
    <row r="3" spans="3:28" ht="25.5" customHeight="1" x14ac:dyDescent="0.25">
      <c r="C3" s="63" t="s">
        <v>44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T3" s="98"/>
      <c r="U3" s="18">
        <v>2017</v>
      </c>
      <c r="V3" s="19">
        <v>2016</v>
      </c>
      <c r="W3" s="15">
        <v>2017</v>
      </c>
      <c r="X3" s="15">
        <v>2016</v>
      </c>
      <c r="Y3" s="17" t="s">
        <v>36</v>
      </c>
      <c r="Z3" s="20" t="s">
        <v>38</v>
      </c>
      <c r="AA3" s="20" t="s">
        <v>37</v>
      </c>
    </row>
    <row r="4" spans="3:28" x14ac:dyDescent="0.25">
      <c r="C4" s="1" t="s">
        <v>25</v>
      </c>
      <c r="D4" s="1" t="s">
        <v>24</v>
      </c>
      <c r="E4" s="12" t="s">
        <v>23</v>
      </c>
      <c r="F4" s="96" t="s">
        <v>9</v>
      </c>
      <c r="G4" s="96"/>
      <c r="H4" s="95" t="s">
        <v>10</v>
      </c>
      <c r="I4" s="95"/>
      <c r="J4" s="79" t="s">
        <v>26</v>
      </c>
      <c r="K4" s="81"/>
      <c r="L4" s="92" t="s">
        <v>11</v>
      </c>
      <c r="M4" s="92"/>
      <c r="N4" s="93" t="s">
        <v>12</v>
      </c>
      <c r="O4" s="93"/>
      <c r="P4" s="95" t="s">
        <v>13</v>
      </c>
      <c r="Q4" s="95"/>
      <c r="T4" s="82" t="s">
        <v>46</v>
      </c>
      <c r="U4" s="82"/>
      <c r="V4" s="82"/>
      <c r="W4" s="82"/>
      <c r="X4" s="82"/>
      <c r="Y4" s="82"/>
      <c r="Z4" s="82"/>
      <c r="AA4" s="82"/>
    </row>
    <row r="5" spans="3:28" ht="17.25" customHeight="1" x14ac:dyDescent="0.25">
      <c r="C5" s="95" t="s">
        <v>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T5" s="2" t="s">
        <v>28</v>
      </c>
      <c r="U5" s="40">
        <v>47</v>
      </c>
      <c r="V5" s="39">
        <v>0</v>
      </c>
      <c r="W5" s="69">
        <f>AVERAGE(U5:U10)</f>
        <v>59.5</v>
      </c>
      <c r="X5" s="85">
        <f>AVERAGE(V5:V10)</f>
        <v>173.83333333333334</v>
      </c>
      <c r="Y5" s="85">
        <v>100</v>
      </c>
      <c r="Z5" s="69">
        <f>IMDIV(W5,X5)*100</f>
        <v>34.228187919463096</v>
      </c>
      <c r="AA5" s="86">
        <f>Y5-Z5</f>
        <v>65.771812080536904</v>
      </c>
    </row>
    <row r="6" spans="3:28" ht="17.25" customHeight="1" x14ac:dyDescent="0.25">
      <c r="C6" s="2" t="s">
        <v>21</v>
      </c>
      <c r="D6" s="11">
        <v>59</v>
      </c>
      <c r="E6" s="14">
        <v>1296</v>
      </c>
      <c r="F6" s="94">
        <v>7157</v>
      </c>
      <c r="G6" s="94"/>
      <c r="H6" s="84">
        <f t="shared" ref="H6:H8" si="0">E6*D6</f>
        <v>76464</v>
      </c>
      <c r="I6" s="84"/>
      <c r="J6" s="87">
        <v>1352</v>
      </c>
      <c r="K6" s="88"/>
      <c r="L6" s="84">
        <v>4492</v>
      </c>
      <c r="M6" s="84"/>
      <c r="N6" s="84">
        <f t="shared" ref="N6:N8" si="1">J6*D6</f>
        <v>79768</v>
      </c>
      <c r="O6" s="84"/>
      <c r="P6" s="84">
        <f t="shared" ref="P6:P7" si="2">SUM(F6,H6,L6,N6)</f>
        <v>167881</v>
      </c>
      <c r="Q6" s="82"/>
      <c r="T6" s="2" t="s">
        <v>29</v>
      </c>
      <c r="U6" s="40">
        <v>69</v>
      </c>
      <c r="V6" s="39">
        <v>40</v>
      </c>
      <c r="W6" s="69"/>
      <c r="X6" s="85"/>
      <c r="Y6" s="85"/>
      <c r="Z6" s="69"/>
      <c r="AA6" s="86"/>
    </row>
    <row r="7" spans="3:28" x14ac:dyDescent="0.25">
      <c r="C7" s="2" t="s">
        <v>22</v>
      </c>
      <c r="D7" s="13">
        <v>79</v>
      </c>
      <c r="E7" s="14">
        <v>1296</v>
      </c>
      <c r="F7" s="94">
        <v>7157</v>
      </c>
      <c r="G7" s="94"/>
      <c r="H7" s="84">
        <f t="shared" si="0"/>
        <v>102384</v>
      </c>
      <c r="I7" s="84"/>
      <c r="J7" s="87">
        <v>1352</v>
      </c>
      <c r="K7" s="88"/>
      <c r="L7" s="84">
        <v>4492</v>
      </c>
      <c r="M7" s="84"/>
      <c r="N7" s="84">
        <f t="shared" si="1"/>
        <v>106808</v>
      </c>
      <c r="O7" s="84"/>
      <c r="P7" s="84">
        <f t="shared" si="2"/>
        <v>220841</v>
      </c>
      <c r="Q7" s="82"/>
      <c r="T7" s="2" t="s">
        <v>30</v>
      </c>
      <c r="U7" s="40">
        <v>51</v>
      </c>
      <c r="V7" s="39">
        <v>77</v>
      </c>
      <c r="W7" s="69"/>
      <c r="X7" s="85"/>
      <c r="Y7" s="85"/>
      <c r="Z7" s="69"/>
      <c r="AA7" s="86"/>
    </row>
    <row r="8" spans="3:28" x14ac:dyDescent="0.25">
      <c r="C8" s="2" t="s">
        <v>27</v>
      </c>
      <c r="D8" s="16">
        <v>52</v>
      </c>
      <c r="E8" s="14">
        <v>1296</v>
      </c>
      <c r="F8" s="94">
        <v>7157</v>
      </c>
      <c r="G8" s="94"/>
      <c r="H8" s="84">
        <f t="shared" si="0"/>
        <v>67392</v>
      </c>
      <c r="I8" s="84"/>
      <c r="J8" s="84">
        <v>1352</v>
      </c>
      <c r="K8" s="84"/>
      <c r="L8" s="84">
        <v>4492</v>
      </c>
      <c r="M8" s="84"/>
      <c r="N8" s="84">
        <f t="shared" si="1"/>
        <v>70304</v>
      </c>
      <c r="O8" s="84"/>
      <c r="P8" s="84">
        <f>SUM(F8,H8,L8,N8)</f>
        <v>149345</v>
      </c>
      <c r="Q8" s="84"/>
      <c r="T8" s="2" t="s">
        <v>31</v>
      </c>
      <c r="U8" s="40">
        <v>59</v>
      </c>
      <c r="V8" s="39">
        <v>364</v>
      </c>
      <c r="W8" s="69"/>
      <c r="X8" s="85"/>
      <c r="Y8" s="85"/>
      <c r="Z8" s="69"/>
      <c r="AA8" s="86"/>
    </row>
    <row r="9" spans="3:28" ht="15" customHeight="1" x14ac:dyDescent="0.25">
      <c r="C9" s="79" t="s">
        <v>14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T9" s="2" t="s">
        <v>32</v>
      </c>
      <c r="U9" s="40">
        <v>79</v>
      </c>
      <c r="V9" s="39">
        <v>260</v>
      </c>
      <c r="W9" s="69"/>
      <c r="X9" s="85"/>
      <c r="Y9" s="85"/>
      <c r="Z9" s="69"/>
      <c r="AA9" s="86"/>
    </row>
    <row r="10" spans="3:28" ht="15" customHeight="1" x14ac:dyDescent="0.25">
      <c r="C10" s="2" t="s">
        <v>21</v>
      </c>
      <c r="D10" s="21">
        <v>27</v>
      </c>
      <c r="E10" s="49">
        <v>1131</v>
      </c>
      <c r="F10" s="84">
        <v>7157</v>
      </c>
      <c r="G10" s="84"/>
      <c r="H10" s="91">
        <f t="shared" ref="H10:H12" si="3">D10*E10</f>
        <v>30537</v>
      </c>
      <c r="I10" s="91"/>
      <c r="J10" s="87">
        <v>1072</v>
      </c>
      <c r="K10" s="88"/>
      <c r="L10" s="84">
        <v>4492</v>
      </c>
      <c r="M10" s="84"/>
      <c r="N10" s="84">
        <v>28944</v>
      </c>
      <c r="O10" s="84"/>
      <c r="P10" s="84">
        <f>SUM(F10,H10,L10,N10)</f>
        <v>71130</v>
      </c>
      <c r="Q10" s="84"/>
      <c r="T10" s="2" t="s">
        <v>33</v>
      </c>
      <c r="U10" s="40">
        <v>52</v>
      </c>
      <c r="V10" s="39">
        <v>302</v>
      </c>
      <c r="W10" s="69"/>
      <c r="X10" s="85"/>
      <c r="Y10" s="85"/>
      <c r="Z10" s="69"/>
      <c r="AA10" s="86"/>
    </row>
    <row r="11" spans="3:28" ht="15" customHeight="1" x14ac:dyDescent="0.25">
      <c r="C11" s="2" t="s">
        <v>22</v>
      </c>
      <c r="D11" s="21">
        <v>27</v>
      </c>
      <c r="E11" s="49">
        <v>1152</v>
      </c>
      <c r="F11" s="87">
        <v>7157</v>
      </c>
      <c r="G11" s="88"/>
      <c r="H11" s="89">
        <f t="shared" si="3"/>
        <v>31104</v>
      </c>
      <c r="I11" s="90"/>
      <c r="J11" s="87">
        <v>1107</v>
      </c>
      <c r="K11" s="88"/>
      <c r="L11" s="87">
        <v>4492</v>
      </c>
      <c r="M11" s="88"/>
      <c r="N11" s="87">
        <v>29890</v>
      </c>
      <c r="O11" s="88"/>
      <c r="P11" s="84">
        <f>SUM(F11,H11,L11,N11)</f>
        <v>72643</v>
      </c>
      <c r="Q11" s="84"/>
      <c r="T11" s="83" t="s">
        <v>45</v>
      </c>
      <c r="U11" s="83"/>
      <c r="V11" s="83"/>
      <c r="W11" s="83"/>
      <c r="X11" s="83"/>
      <c r="Y11" s="83"/>
      <c r="Z11" s="83"/>
      <c r="AA11" s="83"/>
    </row>
    <row r="12" spans="3:28" ht="15" customHeight="1" x14ac:dyDescent="0.25">
      <c r="C12" s="2" t="s">
        <v>39</v>
      </c>
      <c r="D12" s="21">
        <v>42</v>
      </c>
      <c r="E12" s="49">
        <v>1172</v>
      </c>
      <c r="F12" s="84">
        <v>7157</v>
      </c>
      <c r="G12" s="84"/>
      <c r="H12" s="91">
        <f t="shared" si="3"/>
        <v>49224</v>
      </c>
      <c r="I12" s="91"/>
      <c r="J12" s="87">
        <v>1142</v>
      </c>
      <c r="K12" s="88"/>
      <c r="L12" s="84">
        <v>4492</v>
      </c>
      <c r="M12" s="84"/>
      <c r="N12" s="84">
        <v>47964</v>
      </c>
      <c r="O12" s="84"/>
      <c r="P12" s="84">
        <f>SUM(F12,H12,L12,N12)</f>
        <v>108837</v>
      </c>
      <c r="Q12" s="84"/>
      <c r="T12" s="2" t="s">
        <v>28</v>
      </c>
      <c r="U12" s="40">
        <v>29</v>
      </c>
      <c r="V12" s="39">
        <v>0</v>
      </c>
      <c r="W12" s="69">
        <f>AVERAGE(U12:U17)</f>
        <v>31.333333333333332</v>
      </c>
      <c r="X12" s="85">
        <f>AVERAGE(V12:V17)</f>
        <v>29.333333333333332</v>
      </c>
      <c r="Y12" s="85">
        <v>100</v>
      </c>
      <c r="Z12" s="69">
        <f>IMDIV(W12,X12)*100</f>
        <v>106.81818181818198</v>
      </c>
      <c r="AA12" s="86">
        <f>Y12-Z12</f>
        <v>-6.8181818181819835</v>
      </c>
      <c r="AB12" s="51" t="s">
        <v>40</v>
      </c>
    </row>
    <row r="13" spans="3:28" ht="15" customHeight="1" x14ac:dyDescent="0.25">
      <c r="C13" s="99" t="s">
        <v>15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1"/>
      <c r="T13" s="2" t="s">
        <v>29</v>
      </c>
      <c r="U13" s="40">
        <v>32</v>
      </c>
      <c r="V13" s="39">
        <v>18</v>
      </c>
      <c r="W13" s="69"/>
      <c r="X13" s="85"/>
      <c r="Y13" s="85"/>
      <c r="Z13" s="69"/>
      <c r="AA13" s="86"/>
      <c r="AB13" s="52"/>
    </row>
    <row r="14" spans="3:28" ht="15" customHeight="1" x14ac:dyDescent="0.25">
      <c r="C14" s="2" t="s">
        <v>21</v>
      </c>
      <c r="D14" s="21">
        <v>5</v>
      </c>
      <c r="E14" s="50">
        <v>1296</v>
      </c>
      <c r="F14" s="97">
        <v>7157</v>
      </c>
      <c r="G14" s="97"/>
      <c r="H14" s="97">
        <f t="shared" ref="H14:H16" si="4">E14*D14</f>
        <v>6480</v>
      </c>
      <c r="I14" s="97"/>
      <c r="J14" s="87">
        <v>1352</v>
      </c>
      <c r="K14" s="88"/>
      <c r="L14" s="97">
        <v>4492</v>
      </c>
      <c r="M14" s="97"/>
      <c r="N14" s="97">
        <v>6760</v>
      </c>
      <c r="O14" s="97"/>
      <c r="P14" s="84">
        <f>SUM(F14,H14,L14,N14)</f>
        <v>24889</v>
      </c>
      <c r="Q14" s="84"/>
      <c r="T14" s="2" t="s">
        <v>30</v>
      </c>
      <c r="U14" s="40">
        <v>31</v>
      </c>
      <c r="V14" s="39">
        <v>61</v>
      </c>
      <c r="W14" s="69"/>
      <c r="X14" s="85"/>
      <c r="Y14" s="85"/>
      <c r="Z14" s="69"/>
      <c r="AA14" s="86"/>
      <c r="AB14" s="52"/>
    </row>
    <row r="15" spans="3:28" ht="15" customHeight="1" x14ac:dyDescent="0.25">
      <c r="C15" s="24" t="s">
        <v>22</v>
      </c>
      <c r="D15" s="21">
        <v>2</v>
      </c>
      <c r="E15" s="50">
        <v>1296</v>
      </c>
      <c r="F15" s="97">
        <v>7157</v>
      </c>
      <c r="G15" s="97"/>
      <c r="H15" s="97">
        <f t="shared" si="4"/>
        <v>2592</v>
      </c>
      <c r="I15" s="97"/>
      <c r="J15" s="87">
        <v>1352</v>
      </c>
      <c r="K15" s="88"/>
      <c r="L15" s="97">
        <v>4492</v>
      </c>
      <c r="M15" s="97"/>
      <c r="N15" s="84">
        <v>2704</v>
      </c>
      <c r="O15" s="84"/>
      <c r="P15" s="84">
        <f t="shared" ref="P15:P16" si="5">SUM(F15,H15,L15,N15)</f>
        <v>16945</v>
      </c>
      <c r="Q15" s="84"/>
      <c r="T15" s="2" t="s">
        <v>31</v>
      </c>
      <c r="U15" s="40">
        <v>27</v>
      </c>
      <c r="V15" s="39">
        <v>50</v>
      </c>
      <c r="W15" s="69"/>
      <c r="X15" s="85"/>
      <c r="Y15" s="85"/>
      <c r="Z15" s="69"/>
      <c r="AA15" s="86"/>
      <c r="AB15" s="52"/>
    </row>
    <row r="16" spans="3:28" ht="15" customHeight="1" x14ac:dyDescent="0.25">
      <c r="C16" s="2" t="s">
        <v>27</v>
      </c>
      <c r="D16" s="21">
        <v>3</v>
      </c>
      <c r="E16" s="50">
        <v>1296</v>
      </c>
      <c r="F16" s="97">
        <v>7157</v>
      </c>
      <c r="G16" s="97"/>
      <c r="H16" s="97">
        <f t="shared" si="4"/>
        <v>3888</v>
      </c>
      <c r="I16" s="97"/>
      <c r="J16" s="87">
        <v>1352</v>
      </c>
      <c r="K16" s="88"/>
      <c r="L16" s="97">
        <v>4492</v>
      </c>
      <c r="M16" s="97"/>
      <c r="N16" s="84">
        <v>4056</v>
      </c>
      <c r="O16" s="84"/>
      <c r="P16" s="84">
        <f t="shared" si="5"/>
        <v>19593</v>
      </c>
      <c r="Q16" s="84"/>
      <c r="T16" s="2" t="s">
        <v>32</v>
      </c>
      <c r="U16" s="40">
        <v>27</v>
      </c>
      <c r="V16" s="39">
        <v>22</v>
      </c>
      <c r="W16" s="69"/>
      <c r="X16" s="85"/>
      <c r="Y16" s="85"/>
      <c r="Z16" s="69"/>
      <c r="AA16" s="86"/>
      <c r="AB16" s="52"/>
    </row>
    <row r="17" spans="20:28" ht="15" customHeight="1" x14ac:dyDescent="0.25">
      <c r="T17" s="2" t="s">
        <v>33</v>
      </c>
      <c r="U17" s="40">
        <v>42</v>
      </c>
      <c r="V17" s="39">
        <v>25</v>
      </c>
      <c r="W17" s="69"/>
      <c r="X17" s="85"/>
      <c r="Y17" s="85"/>
      <c r="Z17" s="69"/>
      <c r="AA17" s="86"/>
      <c r="AB17" s="53"/>
    </row>
    <row r="18" spans="20:28" x14ac:dyDescent="0.25">
      <c r="T18" s="82" t="s">
        <v>47</v>
      </c>
      <c r="U18" s="82"/>
      <c r="V18" s="82"/>
      <c r="W18" s="82"/>
      <c r="X18" s="82"/>
      <c r="Y18" s="82"/>
      <c r="Z18" s="82"/>
      <c r="AA18" s="82"/>
    </row>
    <row r="19" spans="20:28" ht="15" customHeight="1" x14ac:dyDescent="0.25">
      <c r="T19" s="2" t="s">
        <v>28</v>
      </c>
      <c r="U19" s="22">
        <v>3</v>
      </c>
      <c r="V19" s="23">
        <v>0</v>
      </c>
      <c r="W19" s="54">
        <f>AVERAGE(U19:U24)</f>
        <v>3.5</v>
      </c>
      <c r="X19" s="57">
        <f>AVERAGE(V19:V24)</f>
        <v>7.166666666666667</v>
      </c>
      <c r="Y19" s="57">
        <v>100</v>
      </c>
      <c r="Z19" s="54">
        <f>IMDIV(W19,X19)*100</f>
        <v>48.837209302325604</v>
      </c>
      <c r="AA19" s="60">
        <f>Y19-Z19</f>
        <v>51.162790697674396</v>
      </c>
    </row>
    <row r="20" spans="20:28" x14ac:dyDescent="0.25">
      <c r="T20" s="2" t="s">
        <v>29</v>
      </c>
      <c r="U20" s="22">
        <v>5</v>
      </c>
      <c r="V20" s="23">
        <v>10</v>
      </c>
      <c r="W20" s="55"/>
      <c r="X20" s="58"/>
      <c r="Y20" s="58"/>
      <c r="Z20" s="55"/>
      <c r="AA20" s="61"/>
    </row>
    <row r="21" spans="20:28" x14ac:dyDescent="0.25">
      <c r="T21" s="2" t="s">
        <v>30</v>
      </c>
      <c r="U21" s="22">
        <v>3</v>
      </c>
      <c r="V21" s="23">
        <v>8</v>
      </c>
      <c r="W21" s="55"/>
      <c r="X21" s="58"/>
      <c r="Y21" s="58"/>
      <c r="Z21" s="55"/>
      <c r="AA21" s="61"/>
    </row>
    <row r="22" spans="20:28" x14ac:dyDescent="0.25">
      <c r="T22" s="2" t="s">
        <v>31</v>
      </c>
      <c r="U22" s="22">
        <v>5</v>
      </c>
      <c r="V22" s="23">
        <v>5</v>
      </c>
      <c r="W22" s="55"/>
      <c r="X22" s="58"/>
      <c r="Y22" s="58"/>
      <c r="Z22" s="55"/>
      <c r="AA22" s="61"/>
    </row>
    <row r="23" spans="20:28" ht="27.75" customHeight="1" x14ac:dyDescent="0.25">
      <c r="T23" s="2" t="s">
        <v>32</v>
      </c>
      <c r="U23" s="22">
        <v>2</v>
      </c>
      <c r="V23" s="23">
        <v>10</v>
      </c>
      <c r="W23" s="55"/>
      <c r="X23" s="58"/>
      <c r="Y23" s="58"/>
      <c r="Z23" s="55"/>
      <c r="AA23" s="61"/>
    </row>
    <row r="24" spans="20:28" x14ac:dyDescent="0.25">
      <c r="T24" s="2" t="s">
        <v>33</v>
      </c>
      <c r="U24" s="22">
        <v>3</v>
      </c>
      <c r="V24" s="23">
        <v>10</v>
      </c>
      <c r="W24" s="56"/>
      <c r="X24" s="59"/>
      <c r="Y24" s="59"/>
      <c r="Z24" s="56"/>
      <c r="AA24" s="62"/>
    </row>
    <row r="25" spans="20:28" ht="15" customHeight="1" x14ac:dyDescent="0.25"/>
    <row r="26" spans="20:28" ht="15" customHeight="1" x14ac:dyDescent="0.25"/>
    <row r="27" spans="20:28" ht="15" customHeight="1" x14ac:dyDescent="0.25"/>
    <row r="28" spans="20:28" ht="15" customHeight="1" x14ac:dyDescent="0.25"/>
    <row r="29" spans="20:28" ht="15" customHeight="1" x14ac:dyDescent="0.25"/>
    <row r="30" spans="20:28" ht="15" customHeight="1" x14ac:dyDescent="0.25"/>
    <row r="31" spans="20:28" ht="15" customHeight="1" x14ac:dyDescent="0.25"/>
    <row r="32" spans="20:2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41" ht="27.7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87">
    <mergeCell ref="C3:Q3"/>
    <mergeCell ref="C13:Q13"/>
    <mergeCell ref="L10:M10"/>
    <mergeCell ref="AB12:AB17"/>
    <mergeCell ref="F16:G16"/>
    <mergeCell ref="F14:G14"/>
    <mergeCell ref="H14:I14"/>
    <mergeCell ref="L14:M14"/>
    <mergeCell ref="N14:O14"/>
    <mergeCell ref="J14:K14"/>
    <mergeCell ref="H16:I16"/>
    <mergeCell ref="L16:M16"/>
    <mergeCell ref="N16:O16"/>
    <mergeCell ref="J16:K16"/>
    <mergeCell ref="F15:G15"/>
    <mergeCell ref="U2:V2"/>
    <mergeCell ref="T2:T3"/>
    <mergeCell ref="W2:X2"/>
    <mergeCell ref="Y2:AA2"/>
    <mergeCell ref="Y5:Y10"/>
    <mergeCell ref="Z5:Z10"/>
    <mergeCell ref="AA5:AA10"/>
    <mergeCell ref="W5:W10"/>
    <mergeCell ref="X5:X10"/>
    <mergeCell ref="H15:I15"/>
    <mergeCell ref="L15:M15"/>
    <mergeCell ref="N15:O15"/>
    <mergeCell ref="J15:K15"/>
    <mergeCell ref="J10:K10"/>
    <mergeCell ref="J11:K11"/>
    <mergeCell ref="J12:K12"/>
    <mergeCell ref="L6:M6"/>
    <mergeCell ref="F10:G10"/>
    <mergeCell ref="H10:I10"/>
    <mergeCell ref="P8:Q8"/>
    <mergeCell ref="F8:G8"/>
    <mergeCell ref="H8:I8"/>
    <mergeCell ref="J8:K8"/>
    <mergeCell ref="L8:M8"/>
    <mergeCell ref="N8:O8"/>
    <mergeCell ref="C9:Q9"/>
    <mergeCell ref="N10:O10"/>
    <mergeCell ref="L4:M4"/>
    <mergeCell ref="N4:O4"/>
    <mergeCell ref="F6:G6"/>
    <mergeCell ref="F7:G7"/>
    <mergeCell ref="H6:I6"/>
    <mergeCell ref="H7:I7"/>
    <mergeCell ref="N6:O6"/>
    <mergeCell ref="N7:O7"/>
    <mergeCell ref="C5:Q5"/>
    <mergeCell ref="L7:M7"/>
    <mergeCell ref="P4:Q4"/>
    <mergeCell ref="F4:G4"/>
    <mergeCell ref="J4:K4"/>
    <mergeCell ref="H4:I4"/>
    <mergeCell ref="J6:K6"/>
    <mergeCell ref="J7:K7"/>
    <mergeCell ref="F11:G11"/>
    <mergeCell ref="H11:I11"/>
    <mergeCell ref="L11:M11"/>
    <mergeCell ref="N11:O11"/>
    <mergeCell ref="P14:Q14"/>
    <mergeCell ref="F12:G12"/>
    <mergeCell ref="H12:I12"/>
    <mergeCell ref="L12:M12"/>
    <mergeCell ref="N12:O12"/>
    <mergeCell ref="W19:W24"/>
    <mergeCell ref="X19:X24"/>
    <mergeCell ref="Y19:Y24"/>
    <mergeCell ref="Z19:Z24"/>
    <mergeCell ref="AA19:AA24"/>
    <mergeCell ref="T4:AA4"/>
    <mergeCell ref="T11:AA11"/>
    <mergeCell ref="T18:AA18"/>
    <mergeCell ref="P10:Q10"/>
    <mergeCell ref="P11:Q11"/>
    <mergeCell ref="P12:Q12"/>
    <mergeCell ref="P15:Q15"/>
    <mergeCell ref="P16:Q16"/>
    <mergeCell ref="Y12:Y17"/>
    <mergeCell ref="Z12:Z17"/>
    <mergeCell ref="AA12:AA17"/>
    <mergeCell ref="W12:W17"/>
    <mergeCell ref="X12:X17"/>
    <mergeCell ref="P6:Q6"/>
    <mergeCell ref="P7:Q7"/>
  </mergeCells>
  <pageMargins left="0.7" right="0.7" top="0.75" bottom="0.75" header="0.3" footer="0.3"/>
  <pageSetup orientation="portrait" r:id="rId1"/>
  <ignoredErrors>
    <ignoredError sqref="W5:X5 W12:X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ENERGIA</vt:lpstr>
      <vt:lpstr>AGUA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SHIRLEYM</dc:creator>
  <cp:lastModifiedBy>hp</cp:lastModifiedBy>
  <cp:revision/>
  <dcterms:created xsi:type="dcterms:W3CDTF">2016-09-14T00:46:51Z</dcterms:created>
  <dcterms:modified xsi:type="dcterms:W3CDTF">2017-10-26T16:54:12Z</dcterms:modified>
</cp:coreProperties>
</file>