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uz_narvaez\Documents\6. I.T.T.B. 2018\PLAN DE ACCIÓN 2018\"/>
    </mc:Choice>
  </mc:AlternateContent>
  <bookViews>
    <workbookView xWindow="0" yWindow="0" windowWidth="24000" windowHeight="9735"/>
  </bookViews>
  <sheets>
    <sheet name="PLAN DE ACCION ITTB ENERO 2018" sheetId="1" r:id="rId1"/>
  </sheets>
  <externalReferences>
    <externalReference r:id="rId2"/>
    <externalReference r:id="rId3"/>
  </externalReferences>
  <definedNames>
    <definedName name="_xlnm._FilterDatabase" localSheetId="0" hidden="1">'PLAN DE ACCION ITTB ENERO 2018'!$B$3:$AH$614</definedName>
    <definedName name="_xlnm.Database" localSheetId="0">#REF!</definedName>
    <definedName name="_xlnm.Database">#REF!</definedName>
    <definedName name="Sector">[1]Listas!$B$4:$B$21</definedName>
  </definedNames>
  <calcPr calcId="152511"/>
</workbook>
</file>

<file path=xl/calcChain.xml><?xml version="1.0" encoding="utf-8"?>
<calcChain xmlns="http://schemas.openxmlformats.org/spreadsheetml/2006/main">
  <c r="M331" i="1" l="1"/>
  <c r="T175" i="1" l="1"/>
  <c r="S350" i="1"/>
  <c r="R577" i="1"/>
  <c r="R613" i="1" s="1"/>
  <c r="Q607" i="1"/>
  <c r="Q613" i="1" s="1"/>
  <c r="N613" i="1"/>
  <c r="O613" i="1"/>
  <c r="P613" i="1"/>
  <c r="S613" i="1"/>
  <c r="T613" i="1"/>
  <c r="U613" i="1"/>
  <c r="V613" i="1"/>
  <c r="M663" i="1" l="1"/>
  <c r="M662" i="1"/>
  <c r="M661" i="1"/>
  <c r="M660" i="1"/>
  <c r="M659" i="1"/>
  <c r="X613" i="1"/>
  <c r="W613" i="1"/>
  <c r="Z612" i="1"/>
  <c r="Z611" i="1"/>
  <c r="Y610" i="1"/>
  <c r="Z610" i="1" s="1"/>
  <c r="Z609" i="1"/>
  <c r="Z608" i="1"/>
  <c r="Y607" i="1"/>
  <c r="Z606" i="1"/>
  <c r="Z605" i="1"/>
  <c r="Z604" i="1"/>
  <c r="Z603" i="1"/>
  <c r="Z602" i="1"/>
  <c r="Z601" i="1"/>
  <c r="Z600" i="1"/>
  <c r="Z599" i="1"/>
  <c r="Z598" i="1"/>
  <c r="Z597" i="1"/>
  <c r="Y596" i="1"/>
  <c r="Z596" i="1" s="1"/>
  <c r="Z595" i="1"/>
  <c r="M594" i="1"/>
  <c r="Z594" i="1" s="1"/>
  <c r="Z593" i="1"/>
  <c r="Z592" i="1"/>
  <c r="Z591" i="1"/>
  <c r="Z590" i="1"/>
  <c r="Z589" i="1"/>
  <c r="Z588" i="1"/>
  <c r="Z587" i="1"/>
  <c r="Z586" i="1"/>
  <c r="Z585" i="1"/>
  <c r="Z584" i="1"/>
  <c r="Z583" i="1"/>
  <c r="Z582" i="1"/>
  <c r="Z581" i="1"/>
  <c r="Z580" i="1"/>
  <c r="M579" i="1"/>
  <c r="Z579" i="1" s="1"/>
  <c r="Z578" i="1"/>
  <c r="Z577" i="1"/>
  <c r="Z576" i="1"/>
  <c r="Z575" i="1"/>
  <c r="Z574" i="1"/>
  <c r="Z573" i="1"/>
  <c r="Z572" i="1"/>
  <c r="Z571" i="1"/>
  <c r="Z570" i="1"/>
  <c r="Z569" i="1"/>
  <c r="Z568" i="1"/>
  <c r="Z567" i="1"/>
  <c r="Z566" i="1"/>
  <c r="Z565" i="1"/>
  <c r="Z564" i="1"/>
  <c r="Z563" i="1"/>
  <c r="Z562" i="1"/>
  <c r="Z561" i="1"/>
  <c r="Z560" i="1"/>
  <c r="Z559" i="1"/>
  <c r="Z558" i="1"/>
  <c r="Z557" i="1"/>
  <c r="Z556" i="1"/>
  <c r="Z555" i="1"/>
  <c r="Z554" i="1"/>
  <c r="Z553" i="1"/>
  <c r="Z552" i="1"/>
  <c r="Z551" i="1"/>
  <c r="Z550" i="1"/>
  <c r="Z549" i="1"/>
  <c r="Z548" i="1"/>
  <c r="Z547" i="1"/>
  <c r="Z546" i="1"/>
  <c r="Z545" i="1"/>
  <c r="Z544" i="1"/>
  <c r="Z543" i="1"/>
  <c r="Z542" i="1"/>
  <c r="Z541" i="1"/>
  <c r="Z540" i="1"/>
  <c r="Z539" i="1"/>
  <c r="Z538" i="1"/>
  <c r="Z537" i="1"/>
  <c r="Z536" i="1"/>
  <c r="Z535" i="1"/>
  <c r="Z534" i="1"/>
  <c r="Z533" i="1"/>
  <c r="Z532" i="1"/>
  <c r="Z531" i="1"/>
  <c r="M530" i="1"/>
  <c r="Z530" i="1" s="1"/>
  <c r="Z529" i="1"/>
  <c r="Z528" i="1"/>
  <c r="M527" i="1"/>
  <c r="Z527" i="1" s="1"/>
  <c r="Z526" i="1"/>
  <c r="Z525" i="1"/>
  <c r="Z524" i="1"/>
  <c r="Z523" i="1"/>
  <c r="Z522" i="1"/>
  <c r="Z521" i="1"/>
  <c r="Z520" i="1"/>
  <c r="Z519" i="1"/>
  <c r="Z518" i="1"/>
  <c r="Z517" i="1"/>
  <c r="Z516" i="1"/>
  <c r="Z515" i="1"/>
  <c r="Z514" i="1"/>
  <c r="Z513" i="1"/>
  <c r="Z512" i="1"/>
  <c r="Z511" i="1"/>
  <c r="Z510" i="1"/>
  <c r="Z509" i="1"/>
  <c r="Z508" i="1"/>
  <c r="Z507" i="1"/>
  <c r="Z506" i="1"/>
  <c r="Z505" i="1"/>
  <c r="Z504" i="1"/>
  <c r="Z503" i="1"/>
  <c r="Z502" i="1"/>
  <c r="Z501" i="1"/>
  <c r="Z500" i="1"/>
  <c r="Z499" i="1"/>
  <c r="Z498" i="1"/>
  <c r="Z497" i="1"/>
  <c r="Z496" i="1"/>
  <c r="Z495" i="1"/>
  <c r="Z494" i="1"/>
  <c r="Z493" i="1"/>
  <c r="Z492" i="1"/>
  <c r="Z491" i="1"/>
  <c r="Z490" i="1"/>
  <c r="Z489" i="1"/>
  <c r="Z488" i="1"/>
  <c r="Z487" i="1"/>
  <c r="Z486" i="1"/>
  <c r="Z485" i="1"/>
  <c r="Z484" i="1"/>
  <c r="Z483" i="1"/>
  <c r="Z482" i="1"/>
  <c r="Z481" i="1"/>
  <c r="Z480" i="1"/>
  <c r="Z479" i="1"/>
  <c r="Z478" i="1"/>
  <c r="Z477" i="1"/>
  <c r="Z476" i="1"/>
  <c r="Z475" i="1"/>
  <c r="Z474" i="1"/>
  <c r="Z473" i="1"/>
  <c r="Z472" i="1"/>
  <c r="Z471" i="1"/>
  <c r="Z470" i="1"/>
  <c r="Z469" i="1"/>
  <c r="Z468" i="1"/>
  <c r="Z467" i="1"/>
  <c r="Z466" i="1"/>
  <c r="Z465" i="1"/>
  <c r="Z464" i="1"/>
  <c r="Z463" i="1"/>
  <c r="Z462" i="1"/>
  <c r="Z461" i="1"/>
  <c r="Z460" i="1"/>
  <c r="Z459" i="1"/>
  <c r="Z458" i="1"/>
  <c r="Z457" i="1"/>
  <c r="Z456" i="1"/>
  <c r="Z455" i="1"/>
  <c r="Z454" i="1"/>
  <c r="Z453" i="1"/>
  <c r="Z452" i="1"/>
  <c r="Z451" i="1"/>
  <c r="Z450" i="1"/>
  <c r="Z449" i="1"/>
  <c r="Z448" i="1"/>
  <c r="Z447" i="1"/>
  <c r="Z446" i="1"/>
  <c r="Z445" i="1"/>
  <c r="Y444" i="1"/>
  <c r="Z444" i="1" s="1"/>
  <c r="Z443" i="1"/>
  <c r="Z442" i="1"/>
  <c r="Z441" i="1"/>
  <c r="Z440" i="1"/>
  <c r="Z439" i="1"/>
  <c r="Z438" i="1"/>
  <c r="Z437" i="1"/>
  <c r="Z436" i="1"/>
  <c r="Z435" i="1"/>
  <c r="Z434" i="1"/>
  <c r="Z433" i="1"/>
  <c r="Z432" i="1"/>
  <c r="Z431" i="1"/>
  <c r="Z430" i="1"/>
  <c r="Z429" i="1"/>
  <c r="Z428" i="1"/>
  <c r="Z427" i="1"/>
  <c r="Z426" i="1"/>
  <c r="Z425" i="1"/>
  <c r="M424" i="1"/>
  <c r="Z424" i="1" s="1"/>
  <c r="Z423" i="1"/>
  <c r="Z422" i="1"/>
  <c r="Z421" i="1"/>
  <c r="Z420" i="1"/>
  <c r="Z419" i="1"/>
  <c r="Z418" i="1"/>
  <c r="Z417" i="1"/>
  <c r="Z416" i="1"/>
  <c r="Z415" i="1"/>
  <c r="Z414" i="1"/>
  <c r="Z413" i="1"/>
  <c r="Z412" i="1"/>
  <c r="Z411" i="1"/>
  <c r="Z410" i="1"/>
  <c r="Z409" i="1"/>
  <c r="Z408" i="1"/>
  <c r="Z407" i="1"/>
  <c r="Z406" i="1"/>
  <c r="Z405" i="1"/>
  <c r="Z404" i="1"/>
  <c r="M403" i="1"/>
  <c r="Z403" i="1" s="1"/>
  <c r="Z402" i="1"/>
  <c r="Z401" i="1"/>
  <c r="Z400" i="1"/>
  <c r="Z399" i="1"/>
  <c r="Z398" i="1"/>
  <c r="Z397" i="1"/>
  <c r="Z396" i="1"/>
  <c r="Z395" i="1"/>
  <c r="Z394" i="1"/>
  <c r="Z393" i="1"/>
  <c r="Z392" i="1"/>
  <c r="Z391" i="1"/>
  <c r="Z390" i="1"/>
  <c r="Z389" i="1"/>
  <c r="M388" i="1"/>
  <c r="Z388" i="1" s="1"/>
  <c r="Z387" i="1"/>
  <c r="Z386" i="1"/>
  <c r="Z385" i="1"/>
  <c r="Z384" i="1"/>
  <c r="Z383" i="1"/>
  <c r="Z382" i="1"/>
  <c r="Z381" i="1"/>
  <c r="Z380" i="1"/>
  <c r="Z379" i="1"/>
  <c r="Z378" i="1"/>
  <c r="Z377" i="1"/>
  <c r="Z376" i="1"/>
  <c r="Z375" i="1"/>
  <c r="Z374" i="1"/>
  <c r="Y373" i="1"/>
  <c r="Z373" i="1" s="1"/>
  <c r="Y372" i="1"/>
  <c r="Z372" i="1" s="1"/>
  <c r="Z371" i="1"/>
  <c r="Z370" i="1"/>
  <c r="Z369" i="1"/>
  <c r="Z368" i="1"/>
  <c r="Z367" i="1"/>
  <c r="Z366" i="1"/>
  <c r="Z365" i="1"/>
  <c r="Z364" i="1"/>
  <c r="Z363" i="1"/>
  <c r="Z362" i="1"/>
  <c r="Z361" i="1"/>
  <c r="Z360" i="1"/>
  <c r="Z359" i="1"/>
  <c r="Z358" i="1"/>
  <c r="Z357" i="1"/>
  <c r="Z356" i="1"/>
  <c r="Z355" i="1"/>
  <c r="Z354" i="1"/>
  <c r="Z353" i="1"/>
  <c r="Z352" i="1"/>
  <c r="Z351" i="1"/>
  <c r="Z349" i="1"/>
  <c r="Y348" i="1"/>
  <c r="Z348" i="1" s="1"/>
  <c r="Z347" i="1"/>
  <c r="Z346" i="1"/>
  <c r="Z345" i="1"/>
  <c r="Z344" i="1"/>
  <c r="Z343" i="1"/>
  <c r="Z342" i="1"/>
  <c r="Z341" i="1"/>
  <c r="Z340" i="1"/>
  <c r="Z339" i="1"/>
  <c r="Z338" i="1"/>
  <c r="Z337" i="1"/>
  <c r="Z336" i="1"/>
  <c r="Z335" i="1"/>
  <c r="Z334" i="1"/>
  <c r="Z333" i="1"/>
  <c r="Z332" i="1"/>
  <c r="Z331" i="1"/>
  <c r="Z330" i="1"/>
  <c r="Z329" i="1"/>
  <c r="Z328" i="1"/>
  <c r="Z327" i="1"/>
  <c r="Z326" i="1"/>
  <c r="Z325" i="1"/>
  <c r="Z324" i="1"/>
  <c r="Z323" i="1"/>
  <c r="Z322" i="1"/>
  <c r="Z321" i="1"/>
  <c r="Z320" i="1"/>
  <c r="Z319" i="1"/>
  <c r="Z318" i="1"/>
  <c r="Z317" i="1"/>
  <c r="Z316" i="1"/>
  <c r="Z315" i="1"/>
  <c r="Z314" i="1"/>
  <c r="Z313" i="1"/>
  <c r="Z312" i="1"/>
  <c r="Z311" i="1"/>
  <c r="Z310" i="1"/>
  <c r="Z309" i="1"/>
  <c r="Z308" i="1"/>
  <c r="Z307" i="1"/>
  <c r="Z306" i="1"/>
  <c r="Z305" i="1"/>
  <c r="Z304" i="1"/>
  <c r="Z303" i="1"/>
  <c r="Z302" i="1"/>
  <c r="Z301" i="1"/>
  <c r="Z300" i="1"/>
  <c r="Z299" i="1"/>
  <c r="Z298" i="1"/>
  <c r="Z297" i="1"/>
  <c r="Z296" i="1"/>
  <c r="M295" i="1"/>
  <c r="Z295" i="1" s="1"/>
  <c r="Z294" i="1"/>
  <c r="Z293" i="1"/>
  <c r="Z292" i="1"/>
  <c r="Z291" i="1"/>
  <c r="Z290" i="1"/>
  <c r="Z289" i="1"/>
  <c r="Z288" i="1"/>
  <c r="Z287" i="1"/>
  <c r="Z286" i="1"/>
  <c r="Z285" i="1"/>
  <c r="Z284" i="1"/>
  <c r="Z283" i="1"/>
  <c r="Z282" i="1"/>
  <c r="Z281" i="1"/>
  <c r="Z280" i="1"/>
  <c r="Z279" i="1"/>
  <c r="Z278" i="1"/>
  <c r="Z277" i="1"/>
  <c r="Z276" i="1"/>
  <c r="Z275" i="1"/>
  <c r="Z274" i="1"/>
  <c r="Z273" i="1"/>
  <c r="Z272" i="1"/>
  <c r="Z271" i="1"/>
  <c r="Z270" i="1"/>
  <c r="Z269" i="1"/>
  <c r="Z268" i="1"/>
  <c r="Z267" i="1"/>
  <c r="Z266" i="1"/>
  <c r="M265" i="1"/>
  <c r="Z264" i="1"/>
  <c r="Z263" i="1"/>
  <c r="Z262" i="1"/>
  <c r="Z261" i="1"/>
  <c r="Z260" i="1"/>
  <c r="Z259" i="1"/>
  <c r="Z258" i="1"/>
  <c r="Z257" i="1"/>
  <c r="Z256" i="1"/>
  <c r="Z255" i="1"/>
  <c r="Z254" i="1"/>
  <c r="Z253" i="1"/>
  <c r="Z252" i="1"/>
  <c r="Z251" i="1"/>
  <c r="Z250" i="1"/>
  <c r="Z249" i="1"/>
  <c r="Z248" i="1"/>
  <c r="Z247" i="1"/>
  <c r="Z246" i="1"/>
  <c r="Z245" i="1"/>
  <c r="Z244" i="1"/>
  <c r="Z243" i="1"/>
  <c r="Z242" i="1"/>
  <c r="Z241" i="1"/>
  <c r="Z240" i="1"/>
  <c r="Z239" i="1"/>
  <c r="Z238" i="1"/>
  <c r="Z237" i="1"/>
  <c r="Z236" i="1"/>
  <c r="Z235" i="1"/>
  <c r="Z234" i="1"/>
  <c r="Z233" i="1"/>
  <c r="Z232" i="1"/>
  <c r="Z231" i="1"/>
  <c r="Z230" i="1"/>
  <c r="Z229" i="1"/>
  <c r="Z228" i="1"/>
  <c r="Z227" i="1"/>
  <c r="Z226" i="1"/>
  <c r="Z225" i="1"/>
  <c r="Z224" i="1"/>
  <c r="Z223" i="1"/>
  <c r="Z222" i="1"/>
  <c r="Z221" i="1"/>
  <c r="Y220" i="1"/>
  <c r="Z220" i="1" s="1"/>
  <c r="Z219" i="1"/>
  <c r="Z218" i="1"/>
  <c r="Y217" i="1"/>
  <c r="Z217" i="1" s="1"/>
  <c r="Z216" i="1"/>
  <c r="Z215" i="1"/>
  <c r="Z214" i="1"/>
  <c r="Z213" i="1"/>
  <c r="Z212" i="1"/>
  <c r="Z211" i="1"/>
  <c r="Y210" i="1"/>
  <c r="Z210" i="1" s="1"/>
  <c r="Z209" i="1"/>
  <c r="Z208" i="1"/>
  <c r="Z207" i="1"/>
  <c r="Z206" i="1"/>
  <c r="Z205" i="1"/>
  <c r="Z204" i="1"/>
  <c r="Z203" i="1"/>
  <c r="Z202" i="1"/>
  <c r="Z201" i="1"/>
  <c r="Z200" i="1"/>
  <c r="Z199" i="1"/>
  <c r="Z198" i="1"/>
  <c r="Z197" i="1"/>
  <c r="Z196" i="1"/>
  <c r="Z195" i="1"/>
  <c r="Z194" i="1"/>
  <c r="Z193" i="1"/>
  <c r="Z192" i="1"/>
  <c r="Z191" i="1"/>
  <c r="Z190" i="1"/>
  <c r="Z189" i="1"/>
  <c r="Z188" i="1"/>
  <c r="Z187" i="1"/>
  <c r="Z186" i="1"/>
  <c r="Z185" i="1"/>
  <c r="Z184" i="1"/>
  <c r="Z183" i="1"/>
  <c r="Z182" i="1"/>
  <c r="Z181" i="1"/>
  <c r="Z180" i="1"/>
  <c r="Z179" i="1"/>
  <c r="Z178" i="1"/>
  <c r="Z177" i="1"/>
  <c r="Z176" i="1"/>
  <c r="Y175" i="1"/>
  <c r="Z174" i="1"/>
  <c r="Z173" i="1"/>
  <c r="Y172" i="1"/>
  <c r="Z171" i="1"/>
  <c r="Z170" i="1"/>
  <c r="Z169" i="1"/>
  <c r="Z168" i="1"/>
  <c r="Z167" i="1"/>
  <c r="Z166" i="1"/>
  <c r="Z165" i="1"/>
  <c r="Z164" i="1"/>
  <c r="Z163" i="1"/>
  <c r="Z162" i="1"/>
  <c r="Z161" i="1"/>
  <c r="Z160" i="1"/>
  <c r="Z159" i="1"/>
  <c r="Z158" i="1"/>
  <c r="Z157" i="1"/>
  <c r="Z156" i="1"/>
  <c r="Z155" i="1"/>
  <c r="Z154" i="1"/>
  <c r="Z153" i="1"/>
  <c r="Z152" i="1"/>
  <c r="Z151" i="1"/>
  <c r="Z150" i="1"/>
  <c r="Z149" i="1"/>
  <c r="Z148" i="1"/>
  <c r="Z147" i="1"/>
  <c r="Z146" i="1"/>
  <c r="Z145" i="1"/>
  <c r="Z144" i="1"/>
  <c r="Z143" i="1"/>
  <c r="Z142" i="1"/>
  <c r="Z141" i="1"/>
  <c r="Z140" i="1"/>
  <c r="Z139" i="1"/>
  <c r="Z138" i="1"/>
  <c r="Z137" i="1"/>
  <c r="Z136" i="1"/>
  <c r="Z135" i="1"/>
  <c r="Z134" i="1"/>
  <c r="Z133" i="1"/>
  <c r="Z132" i="1"/>
  <c r="Z131" i="1"/>
  <c r="Z130" i="1"/>
  <c r="Z129" i="1"/>
  <c r="Z128" i="1"/>
  <c r="Z127" i="1"/>
  <c r="Z126" i="1"/>
  <c r="Z125" i="1"/>
  <c r="Z124" i="1"/>
  <c r="Z123" i="1"/>
  <c r="Z122" i="1"/>
  <c r="Z121" i="1"/>
  <c r="Z120" i="1"/>
  <c r="Z119" i="1"/>
  <c r="Z118" i="1"/>
  <c r="Z117" i="1"/>
  <c r="Z116" i="1"/>
  <c r="Z115" i="1"/>
  <c r="Z114" i="1"/>
  <c r="Z113" i="1"/>
  <c r="Z112" i="1"/>
  <c r="Z111" i="1"/>
  <c r="Z110" i="1"/>
  <c r="Z109" i="1"/>
  <c r="Z108" i="1"/>
  <c r="Z107" i="1"/>
  <c r="Z106" i="1"/>
  <c r="Z105" i="1"/>
  <c r="Z104" i="1"/>
  <c r="Z103" i="1"/>
  <c r="Z102" i="1"/>
  <c r="Z101" i="1"/>
  <c r="Z100" i="1"/>
  <c r="Z99" i="1"/>
  <c r="Z98" i="1"/>
  <c r="Z97" i="1"/>
  <c r="Z96" i="1"/>
  <c r="Z95" i="1"/>
  <c r="Z94" i="1"/>
  <c r="Z93" i="1"/>
  <c r="Z92" i="1"/>
  <c r="Z91" i="1"/>
  <c r="Z90" i="1"/>
  <c r="Z89" i="1"/>
  <c r="Z88" i="1"/>
  <c r="Z87" i="1"/>
  <c r="Z86" i="1"/>
  <c r="Z85" i="1"/>
  <c r="Z84" i="1"/>
  <c r="Z83" i="1"/>
  <c r="Z82" i="1"/>
  <c r="Z81" i="1"/>
  <c r="Z80" i="1"/>
  <c r="Z79" i="1"/>
  <c r="Z78" i="1"/>
  <c r="Z77" i="1"/>
  <c r="Z76" i="1"/>
  <c r="Z75" i="1"/>
  <c r="Z74" i="1"/>
  <c r="Z73" i="1"/>
  <c r="Z72" i="1"/>
  <c r="Z71" i="1"/>
  <c r="Z70" i="1"/>
  <c r="Z69" i="1"/>
  <c r="Z68" i="1"/>
  <c r="Z67" i="1"/>
  <c r="Z66" i="1"/>
  <c r="Z65" i="1"/>
  <c r="Z64" i="1"/>
  <c r="Z63" i="1"/>
  <c r="Z62" i="1"/>
  <c r="Z61" i="1"/>
  <c r="Z60" i="1"/>
  <c r="Z59" i="1"/>
  <c r="Z58" i="1"/>
  <c r="Z57" i="1"/>
  <c r="Z56" i="1"/>
  <c r="Z55" i="1"/>
  <c r="Z54" i="1"/>
  <c r="Z53" i="1"/>
  <c r="Z52" i="1"/>
  <c r="Z51" i="1"/>
  <c r="Z50" i="1"/>
  <c r="Z49" i="1"/>
  <c r="Z48" i="1"/>
  <c r="Z47" i="1"/>
  <c r="Z46" i="1"/>
  <c r="Z45" i="1"/>
  <c r="Z44" i="1"/>
  <c r="Z43" i="1"/>
  <c r="Z42" i="1"/>
  <c r="Z41" i="1"/>
  <c r="Z40" i="1"/>
  <c r="Z39" i="1"/>
  <c r="Z38" i="1"/>
  <c r="Z37" i="1"/>
  <c r="Z36" i="1"/>
  <c r="Z35" i="1"/>
  <c r="Z34" i="1"/>
  <c r="Z33" i="1"/>
  <c r="Z32" i="1"/>
  <c r="Z31" i="1"/>
  <c r="Z30" i="1"/>
  <c r="Z29" i="1"/>
  <c r="Z28" i="1"/>
  <c r="Z27" i="1"/>
  <c r="Z26" i="1"/>
  <c r="Z25" i="1"/>
  <c r="Z24" i="1"/>
  <c r="Z23" i="1"/>
  <c r="Z22" i="1"/>
  <c r="Z21" i="1"/>
  <c r="Z20" i="1"/>
  <c r="Z19" i="1"/>
  <c r="Z18" i="1"/>
  <c r="Z17" i="1"/>
  <c r="Z16" i="1"/>
  <c r="Z15" i="1"/>
  <c r="Z14" i="1"/>
  <c r="Z13" i="1"/>
  <c r="Z12" i="1"/>
  <c r="Z11" i="1"/>
  <c r="Z10" i="1"/>
  <c r="Z9" i="1"/>
  <c r="Z8" i="1"/>
  <c r="Z7" i="1"/>
  <c r="Z6" i="1"/>
  <c r="Z5" i="1"/>
  <c r="Z4" i="1"/>
  <c r="M613" i="1" l="1"/>
  <c r="Y613" i="1"/>
  <c r="M664" i="1"/>
  <c r="Z175" i="1"/>
  <c r="Z172" i="1"/>
  <c r="Z607" i="1"/>
  <c r="Z265" i="1"/>
  <c r="Z350" i="1"/>
  <c r="Z613" i="1" l="1"/>
  <c r="Z614" i="1" s="1"/>
</calcChain>
</file>

<file path=xl/comments1.xml><?xml version="1.0" encoding="utf-8"?>
<comments xmlns="http://schemas.openxmlformats.org/spreadsheetml/2006/main">
  <authors>
    <author>DEYZI SANTAMARÍA J</author>
    <author>ittb</author>
    <author>Rafael Hernandez Acosta</author>
    <author>MP2E8HN</author>
  </authors>
  <commentList>
    <comment ref="Y175" authorId="0" shapeId="0">
      <text>
        <r>
          <rPr>
            <b/>
            <sz val="9"/>
            <color indexed="81"/>
            <rFont val="Tahoma"/>
            <family val="2"/>
          </rPr>
          <t>DEYZI SANTAMARÍA J:</t>
        </r>
        <r>
          <rPr>
            <sz val="9"/>
            <color indexed="81"/>
            <rFont val="Tahoma"/>
            <family val="2"/>
          </rPr>
          <t xml:space="preserve">
rendimientos financ Ribereño + Sobretasa Ambiental +fondo municipal de reforestac
</t>
        </r>
      </text>
    </comment>
    <comment ref="I323" authorId="1" shapeId="0">
      <text>
        <r>
          <rPr>
            <b/>
            <sz val="9"/>
            <color indexed="81"/>
            <rFont val="Tahoma"/>
            <family val="2"/>
          </rPr>
          <t>ittb:</t>
        </r>
        <r>
          <rPr>
            <sz val="9"/>
            <color indexed="81"/>
            <rFont val="Tahoma"/>
            <family val="2"/>
          </rPr>
          <t xml:space="preserve">
Número de personas formadas en el uso de medios de transporte
</t>
        </r>
      </text>
    </comment>
    <comment ref="F355" authorId="0" shapeId="0">
      <text>
        <r>
          <rPr>
            <b/>
            <sz val="9"/>
            <color indexed="81"/>
            <rFont val="Tahoma"/>
            <family val="2"/>
          </rPr>
          <t>DEYZI SANTAMARÍA J:</t>
        </r>
        <r>
          <rPr>
            <sz val="9"/>
            <color indexed="81"/>
            <rFont val="Tahoma"/>
            <family val="2"/>
          </rPr>
          <t xml:space="preserve">
</t>
        </r>
      </text>
    </comment>
    <comment ref="G387" authorId="2" shapeId="0">
      <text>
        <r>
          <rPr>
            <b/>
            <sz val="9"/>
            <color indexed="81"/>
            <rFont val="Tahoma"/>
            <family val="2"/>
          </rPr>
          <t>Rafael Hernandez Acosta:</t>
        </r>
        <r>
          <rPr>
            <sz val="9"/>
            <color indexed="81"/>
            <rFont val="Tahoma"/>
            <family val="2"/>
          </rPr>
          <t xml:space="preserve">
Falta el proyecto</t>
        </r>
      </text>
    </comment>
    <comment ref="H394" authorId="3" shapeId="0">
      <text>
        <r>
          <rPr>
            <b/>
            <sz val="9"/>
            <color indexed="81"/>
            <rFont val="Tahoma"/>
            <family val="2"/>
          </rPr>
          <t>LAS LETRAS EN ROJO SON PARA CONSULTAR SI TIENEN RELACION CON LA MISMA META DE RESULTADO</t>
        </r>
      </text>
    </comment>
  </commentList>
</comments>
</file>

<file path=xl/sharedStrings.xml><?xml version="1.0" encoding="utf-8"?>
<sst xmlns="http://schemas.openxmlformats.org/spreadsheetml/2006/main" count="6240" uniqueCount="1671">
  <si>
    <t xml:space="preserve">PLAN DE ACCION 2018   (PDM 2016 -2019, BARRANCABERMEJA INCLUYENTE, HUMANA Y PRODUCTIVA) </t>
  </si>
  <si>
    <t>Fuentes de Financiación para la vigencia</t>
  </si>
  <si>
    <t xml:space="preserve">PILAR  </t>
  </si>
  <si>
    <t>LINEA ESTRATEGICA</t>
  </si>
  <si>
    <t>PROGRAMA</t>
  </si>
  <si>
    <t>DESCRIPCIÓN META DE  RESULTADO DIRECTO</t>
  </si>
  <si>
    <t>CÓDIGO PROYECTO
BPIM</t>
  </si>
  <si>
    <t>PROYECTO</t>
  </si>
  <si>
    <t>DESCRIPCIÓN META DE PRODUCTO</t>
  </si>
  <si>
    <t>INDICADOR META DE PRODUCTO</t>
  </si>
  <si>
    <t>META DE LA VIGENCIA</t>
  </si>
  <si>
    <t>SECTOR FUT</t>
  </si>
  <si>
    <t>CÓDIGO SECTOR FUT</t>
  </si>
  <si>
    <t xml:space="preserve">Recursos Propios </t>
  </si>
  <si>
    <t xml:space="preserve">SGP Alimentacion Escolar </t>
  </si>
  <si>
    <t xml:space="preserve">SGP APSB </t>
  </si>
  <si>
    <t xml:space="preserve">SGP Cultura </t>
  </si>
  <si>
    <t xml:space="preserve">SGP Deporte </t>
  </si>
  <si>
    <t xml:space="preserve">SGP Educacion </t>
  </si>
  <si>
    <t xml:space="preserve">SGP Libre Inversion </t>
  </si>
  <si>
    <t>SGP Municipios Ribereños</t>
  </si>
  <si>
    <t xml:space="preserve"> SGP Salud </t>
  </si>
  <si>
    <t xml:space="preserve"> Regalías </t>
  </si>
  <si>
    <t>Cofinanciación Departamento</t>
  </si>
  <si>
    <t>Credito</t>
  </si>
  <si>
    <t>Otros</t>
  </si>
  <si>
    <t>TOTAL</t>
  </si>
  <si>
    <t>Estrategias / Actividades</t>
  </si>
  <si>
    <t xml:space="preserve">fecha de Inicio / fecha Final </t>
  </si>
  <si>
    <t>Responsables</t>
  </si>
  <si>
    <t>Pilar-1: Seguridad Humana</t>
  </si>
  <si>
    <t>-1.1: Barrancabermeja Saludable</t>
  </si>
  <si>
    <t>Aseguramiento para Todos y Todas</t>
  </si>
  <si>
    <t>Alcanzar y mantener el 100% de la cobertura en salud de la población con SISBEN 1 y 2, población en listados censales, víctimas y personas en situación de discapacidad, afiliada al Sistema general de seguridad social en salud (SGSS).</t>
  </si>
  <si>
    <t>FORTALECIMIENTO DE LA AUTORIDAD SANITARIA DEL ASEGURAMIENTO EN SALUD, EN EL MUNICIPIO DE  BARRANCABERMEJA, DEPARTAMENTO DE SANTANDER, VIGENCIA 2016-2020</t>
  </si>
  <si>
    <t xml:space="preserve">Mantener la continuidad y la cobertura en el 100% a la población afiliada, según la Base de datos Única de Afiliados (BDUA), durante el cuatrienio. 
 </t>
  </si>
  <si>
    <t>Porcentaje de población con continuidad y cobertura mantenida.</t>
  </si>
  <si>
    <t>Salud</t>
  </si>
  <si>
    <t>A.2</t>
  </si>
  <si>
    <t>Secretaria Local de Salud</t>
  </si>
  <si>
    <t>Mantener en el 100% la base de datos de afiliados al régimen subsidiado depurada para evitar el cobro indebido de Unidad de Pago por Capitación subsidiado (UPC-S), durante el cuatrienio.</t>
  </si>
  <si>
    <t>Porcentaje de Base de datos mantenida</t>
  </si>
  <si>
    <t>Implementar una estrategia de formalización para la afiliación al Sistema General de Seguridad social en Salud, durante el cuatrienio.</t>
  </si>
  <si>
    <t>Estrategia implementada</t>
  </si>
  <si>
    <t>Salud Humana</t>
  </si>
  <si>
    <t>Desarrollar un programa integral de mejoramiento de servicio de salud con equidad y humanidad para la red pública con enfoque diferencial.</t>
  </si>
  <si>
    <t>FORTALECIMIENTO Y MEJORAMIENTO DE LA SALUD HUMANA EN LA PROVISIÓN ADECUADA DE LOS SERVICIOS DE SALUD, EN EL MUNICIPIO DE BARRANCABERMEJA, DEPARTAMENTO DE SANTANDER</t>
  </si>
  <si>
    <t xml:space="preserve">Elaborar un (1) análisis integral del funcionamiento de los centros de salud urbanos y rurales de la Empresa Social del Estado de Barrancabermeja, durante el cuatrienio. </t>
  </si>
  <si>
    <t>Análisis integral de funcionamiento elaborado.</t>
  </si>
  <si>
    <t>CONSTRUCCIÓN Y/O REMODELACIÓN DE CENTROS DE SALUD DEL MUNICIPIO DE BARRANCABERMEJA, DEPARTAMENTO DE SANTANDER, VIGENCIA 2016-2020</t>
  </si>
  <si>
    <t xml:space="preserve">Mejoramiento de la infraestructura de dos (2) centros de Salud, en el cuatrienio. </t>
  </si>
  <si>
    <t>Número de centros de salud mejorados.</t>
  </si>
  <si>
    <t xml:space="preserve">Ampliar la atención del servicio de urgencias las 24 horas a cuatro (4) centros de salud de la ESE Barrancabermeja, en el cuatrienio. </t>
  </si>
  <si>
    <t>Número de centros de salud con atención las 24 horas ampliados.</t>
  </si>
  <si>
    <t>DOTACIÓN EQUIPOS BIOMÉDICOS PARA EL MEJORAMIENTO EN LA CALIDAD EN LA PRESTACIÓN DE SERVICIOS DE SALUD, A LOS USUARIOS DE LA ESE BARRANCABERMEJA, DEL MUNICIPIO DE BARRANCABERMEJA, DEPARTAMENTO DE SANTANDER, VIGENCIA 2016-2020</t>
  </si>
  <si>
    <t xml:space="preserve">Realizar dos (2) Dotaciones de Equipos biomédicos para la ESE Barrancabermeja, en el cuatrienio. </t>
  </si>
  <si>
    <t>Número de Dotaciones realizadas.</t>
  </si>
  <si>
    <t>NP</t>
  </si>
  <si>
    <t xml:space="preserve">Auditar en las 67 instituciones prestadoras de servicios de salud el sistema obligatorio de la garantía de la calidad (SOGC) de los servicios de salud, durante el cuatrienio. </t>
  </si>
  <si>
    <t>Número de Instituciones prestadoras de salud auditadas.</t>
  </si>
  <si>
    <t xml:space="preserve">Garantizar en el 100% la atención en salud de población pobre no asegurada y víctimas, durante el cuatrienio. </t>
  </si>
  <si>
    <t>Porcentaje de atención en salud garantizado.</t>
  </si>
  <si>
    <t xml:space="preserve">Garantizar anualmente la recolección, consolidación y generación de informes del registro individual de la prestación del servicio (RIPS). </t>
  </si>
  <si>
    <t>Registro individual de la prestación del servicio de salud (RIPS) generado.</t>
  </si>
  <si>
    <t xml:space="preserve">Garantizar anualmente la generación de informes de la capacidad instalada de las instituciones prestadoras de servicios de salud del municipio. </t>
  </si>
  <si>
    <t>Número de informes generados.</t>
  </si>
  <si>
    <t xml:space="preserve">Mantener y aumentar en uno (1) el seguimiento y la asistencia técnica a indicadores del sistema obligatorio de calidad de la atención en salud durante el cuatrienio. </t>
  </si>
  <si>
    <t>Número de seguimientos y asistencia técnica</t>
  </si>
  <si>
    <t>Salud Pública, Convivencia Social y Salud Mental</t>
  </si>
  <si>
    <t>Mantener por debajo de 8,53% la prevalencia año del consumo de marihuana en la población escolar.</t>
  </si>
  <si>
    <t>DESARROLLO PLAN DE SALUD PÚBLICA DE INTERVENCIONES COLECTIVAS Y GESTIÓN DEL PROGRAMA CONVIVENCIA SOCIAL Y SALUD MENTAL DEL MUNICIPIO DE BARRANCABERMEJA, DEPARTAMENTO DE SANTANDER, VIGENCIA 2016-2020</t>
  </si>
  <si>
    <t xml:space="preserve">Aumentar a 15,5 años la edad promedio de inicio de consumo de drogas ilícitas. </t>
  </si>
  <si>
    <t>Edad promedio de inicio de consumo de drogas ilícitas aumentado.</t>
  </si>
  <si>
    <t xml:space="preserve">Realizar seis (6) reuniones anuales del Comité Municipal de Prevención y Control de Sustancias Psicoactivas creado bajo Decreto 475 de 2009. </t>
  </si>
  <si>
    <t>Número de reuniones realizadas.</t>
  </si>
  <si>
    <t xml:space="preserve">Implementar dos (2) centros de escucha móviles dirigidos a padres y familiares de personas en situación de drogodependencia, durante el cuatrienio. </t>
  </si>
  <si>
    <t>Número de centros de escucha móviles implementados.</t>
  </si>
  <si>
    <t xml:space="preserve">Gestionar y apoyar la creación de un (1) Centro de Atención para población en situación de drogodependencia –CAD- </t>
  </si>
  <si>
    <t>Centro de atención gestionado y apoyado.</t>
  </si>
  <si>
    <t>Realizar dieciséis (16) auditorías anualmente a 8 IPS y 8 EPS en la atención integral de la drogodependencia.</t>
  </si>
  <si>
    <t>Numero de auditorías realizadas.</t>
  </si>
  <si>
    <t xml:space="preserve">Realizar un (1) convenio interinstitucional para la atención integral de la drogodependencia, en el cuatrienio. </t>
  </si>
  <si>
    <t>Convenio interinstitucional realizado.</t>
  </si>
  <si>
    <t xml:space="preserve">Implementar ocho (8) Zonas de Orientación Escolar y cuatro (4) Zonas de Orientación Universitaria en trabajo articulado con Secretaría de Educación para la Prevención y Mitigación del inicio de consumo de sustancias psicoactivas en niños, adolescentes y jóvenes, durante el cuatrienio. </t>
  </si>
  <si>
    <t>Número de Zonas de Orientación Escolar y Zonas de Orientación Universitaria Implementadas.</t>
  </si>
  <si>
    <t>Alcanzar el 10 % el promedio de los niveles de resiliencia en la población general.</t>
  </si>
  <si>
    <t xml:space="preserve">Implementar la Estrategia “10 habilidades para la Vida” en ocho (8) Instituciones Educativas, durante el cuatrienio. </t>
  </si>
  <si>
    <t>Número de Instituciones educativas con la estrategia implementada.</t>
  </si>
  <si>
    <t>Implementar la Estrategia “Herramientas para la Orientación y Apoyo para la Prevención y Atención del Consumo de Sustancias Psicoactivas, desde alcohol y tabaco en niños, niñas, adolescentes y jóvenes en el Sistema de Responsabilidad Penal” y en niños y adolescentes en restablecimiento de derechos, durante el cuatrienio.</t>
  </si>
  <si>
    <t>Estrategia implementada.</t>
  </si>
  <si>
    <t>Mantener por debajo de 362 por 100.000 habitantes la tasa de casos notificados por violencia intrafamiliar.</t>
  </si>
  <si>
    <t xml:space="preserve">Implementar en 10 familias por año de las comunas 5 y 7, la estrategia “Familias fuertes”. </t>
  </si>
  <si>
    <t>Número de familias con la estrategia implementada.</t>
  </si>
  <si>
    <t xml:space="preserve">Formular y presentar  proyecto de acuerdo  de la politica publica  de salud mental  con enfoque diferencial. </t>
  </si>
  <si>
    <t xml:space="preserve">Formular y presentar proyectos de acuerdo de la política pública de prevención de consumo de sustancias psicoactivas, en el cuatrienio. </t>
  </si>
  <si>
    <t>Política formulada y presentada.</t>
  </si>
  <si>
    <t>Reducir la tasa de mortalidad por agresiones (homicidios) a menos de 43,8 por 100.000 habitantes en el cuatrienio.</t>
  </si>
  <si>
    <t xml:space="preserve">Fortalecer y dar continuidad a la Estrategia También “Soy Persona”, a nivel comunitario y en instituciones educativas de preescolar y primaria, área urbana y rural, tendiente a prevenir y disminuir el maltrato al menor, durante el cuatrienio. </t>
  </si>
  <si>
    <t>Estrategia Fortalecida y con continuidad.</t>
  </si>
  <si>
    <t>Disminuir la tasa de violencia interpersonal a menos de 781 por 100.000 habitantes, en el cuatrienio.</t>
  </si>
  <si>
    <t xml:space="preserve">Implementar el “Modelo Ecológico para la intervención de la violencia interpersonal”, en las instituciones públicas de salud del municipio, durante el cuatrienio. </t>
  </si>
  <si>
    <t>Modelo implementado.</t>
  </si>
  <si>
    <t>Reducir la tasa de incidencia de violencia contra la mujer a menos de 313 casos X 100.000 habitantes.</t>
  </si>
  <si>
    <t xml:space="preserve">Implementar el “Modelo de sensibilización y formación en masculinidades para la prevención de la violencia hacia las mujeres”, durante el cuatrienio. </t>
  </si>
  <si>
    <t xml:space="preserve">Continuar la Implementación durante el cuatrienio de la 2da. Fase de la Estrategia “También Soy Persona” aplicando a nivel comunitario las acciones y actividades para prevenir y disminuir el maltrato al menor. </t>
  </si>
  <si>
    <t>Segunda fase de la estrategia implementada.</t>
  </si>
  <si>
    <t xml:space="preserve">Desarrollar un (1) programa de capacitación dirigido a madres comunitarias, madres FAMI, madres sustitutas, familias en acción, y personal docente del CDI en la Estrategia “También Soy Persona” para la prevención y disminución al maltrato al menor, tanto de zona urbana como rural, durante el cuatrienio. </t>
  </si>
  <si>
    <t>Programa de capacitación desarrollado.</t>
  </si>
  <si>
    <t xml:space="preserve">Realizar auditorías en las IPS y EPS en el 100% de los casos reportados al SIVIGILA sobre la aplicación de los protocolos y guías de atención de la violencia de género durante el cuatrienio. </t>
  </si>
  <si>
    <t>Porcentaje de auditorías realizadas.</t>
  </si>
  <si>
    <t>Alcanzar la frecuencia al 5% del uso de los servicios en salud mental según trastorno.</t>
  </si>
  <si>
    <t xml:space="preserve">Desarrollar una (1) estrategia integral de Información, Educación y Comunicación (IEC) en la comunidad para conocimiento de la atención integral de salud mental durante el cuatrienio. </t>
  </si>
  <si>
    <t>Estrategia IEC desarrollada.</t>
  </si>
  <si>
    <t xml:space="preserve">Aumentar a un 25% la certificación del talento humano en áreas de la salud y ciencias humanas para la asesoría y la formación en tratamiento del consumo de drogas proyecto Treatnet tamizaje e intervención breve, durante el cuatrienio. </t>
  </si>
  <si>
    <t>Porcentaje de certificación aumentado.</t>
  </si>
  <si>
    <t>Disminuir la tasa de mortalidad por suicidio y lesiones autoinflingidas a 4 por 100.000 habitantes.</t>
  </si>
  <si>
    <t xml:space="preserve">Implementar una (1) Estrategia para Prevención del Suicidio, durante el cuatrienio. </t>
  </si>
  <si>
    <t>Estrategia Implementada.</t>
  </si>
  <si>
    <t xml:space="preserve">Implementar una (1) Estrategia para “Saber vivir, saber beber”, durante el cuatrienio. </t>
  </si>
  <si>
    <t>Salud Pública, Sexualidad, Derechos Sexuales y Reproductivos</t>
  </si>
  <si>
    <t>Mantener por debajo de 115,1 por 1.000 la tasa específica de fecundidad en mujeres adolescentes de 15 a 19 años.</t>
  </si>
  <si>
    <t>DESARROLLO PLAN SALUD PÚBLICA DE INTERVENCIONES COLECTIVAS Y GESTIÓN DEL PROGRAMA SEXUALIDAD, DERECHOS SEXUALES Y REPRODUCTIVOS DEL MUNICIPIO DE BARRANCABERMEJA, DEPARTAMENTO DE SANTANDER</t>
  </si>
  <si>
    <t xml:space="preserve">Fortalecer la estrategia “Generación +” para prevención de embarazos, Infecciones de transmisión sexual y promoción de los derechos sexuales y reproductivos en adolescentes, durante el cuatrienio. </t>
  </si>
  <si>
    <t>Estrategia fortalecida.</t>
  </si>
  <si>
    <t>Mantener por debajo del 22% la proporción de adolescentes alguna vez embarazadas.</t>
  </si>
  <si>
    <t xml:space="preserve">Fortalecer la estrategia de servicios amigables para adolescentes y jóvenes a través de dos (2) unidades móviles, una en área urbana y una en área rural, durante el cuatrienio. </t>
  </si>
  <si>
    <t>Estrategia de servicios amigables móviles fortalecida.</t>
  </si>
  <si>
    <t>Aumentar en un 10% el uso de métodos modernos de anticoncepción en mujeres en edad fértil (de 15 a 49 años).</t>
  </si>
  <si>
    <t xml:space="preserve">Mantener seis (6) auditorías de vigilancia y seguimiento en la aplicación de la norma técnica para la atención en planificación familiar a hombres y mujeres, en las IPS de Primer Nivel durante el cuatrienio. </t>
  </si>
  <si>
    <t>Número de auditorías mantenidas.</t>
  </si>
  <si>
    <t>Mantener en menos del 1% la prevalencia de infección por VIH en población de 15 a 49 años.</t>
  </si>
  <si>
    <t xml:space="preserve">Mantener la Estrategia “Hazte la Prueba” (Prueba rápida para detección de VIH) a nivel comunitario y el sector salud (IPS I y II Nivel) área urbana y rural como mecanismo para detección oportuna del VIH y prevenir la mortalidad por SIDA, durante el cuatrienio. </t>
  </si>
  <si>
    <t>Estrategia mantenida.</t>
  </si>
  <si>
    <t>Aumentar en 10% el uso de condón en la última relación sexual con pareja ocasional en las poblaciones en contextos de mayor vulnerabilidad (HSH, Mujeres trabajadoras sexuales, habitantes de la calle, mujeres transgénero, personas privadas de la libertad).</t>
  </si>
  <si>
    <t xml:space="preserve">Realizar cuatro (4) campañas masivas anuales en área urbano y rural socializando y promocionando el uso del condón como método de prevención de infecciones de transmisión sexual. </t>
  </si>
  <si>
    <t>Número de campañas anuales realizadas.</t>
  </si>
  <si>
    <t xml:space="preserve">Capacitar y Certificar a 40 profesionales de salud (médicos, enfermera jefe, auxiliar de enfermería) en toma de pruebas rápidas para VIH teniendo en cuenta el protocolo y Marco Legal de Referencia Resolución 2338 de 2013 del Ministerio de Salud y de la Protección Social, durante el cuatrienio. </t>
  </si>
  <si>
    <t>Número de profesionales de salud capacitados.</t>
  </si>
  <si>
    <t>Alcanzar el acceso universal al 100% de la terapia Anti Retro Viral-ARV, para todas las personas en necesidad de tratamiento</t>
  </si>
  <si>
    <t xml:space="preserve">Realizar al 100% auditoría a la EPS de la población notificada en SIVIGILA como confirmada para VIH o SIDA, tendiente a asegurar la cobertura antirretroviral de la población que requiere tratamiento y prevenir la mortalidad por SIDA, durante el cuatrienio. </t>
  </si>
  <si>
    <t>Aumentar en 5%, la frecuencia porcentual de las mujeres gestantes que tendrán 4 o más controles prenatales en el ente municipal.</t>
  </si>
  <si>
    <t xml:space="preserve">Mantener y Fortalecer el Programa “Maternidad Segura”, durante el cuatrienio. </t>
  </si>
  <si>
    <t>Programa de Maternidad Segura mantenido y fortalecido.</t>
  </si>
  <si>
    <t>Mantener la razón de mortalidad materna evitable inferior a 21,7 x 100.000 N.V.</t>
  </si>
  <si>
    <t xml:space="preserve">Elaborar e impulsar cuatro (4) estrategias de Información, Educación y Comunicación (IEC) de impacto, tendientes a la disminución de mortalidad materna, perinatal y neonatal, durante el cuatrienio. </t>
  </si>
  <si>
    <t>Número de estrategias IEC elaboradas e impulsadas.</t>
  </si>
  <si>
    <t xml:space="preserve">Mantener operando en el 100% el Comité Intersectorial de Salud Sexual y Reproductiva del Municipio de Barrancabermeja creado bajo Decreto 200 de 2013, durante el cuatrienio. </t>
  </si>
  <si>
    <t>Comité operando en el 100% durante el cuatrienio.</t>
  </si>
  <si>
    <t xml:space="preserve">Mantener operando el sistema de vigilancia epidemiológica de la Violencia Intrafamiliar a través de la “Red del Buen Trato”, durante el cuatrienio. </t>
  </si>
  <si>
    <t>Sistema de Vigilancia epidemiológica de la Violencia Intrafamiliar operando.</t>
  </si>
  <si>
    <t xml:space="preserve">Mantener operando en el 100% el Comité de Atención Integral a Víctimas de Violencia Sexual, durante el cuatrienio. </t>
  </si>
  <si>
    <t xml:space="preserve">Realizar cuatro (4) capacitaciones dirigidas a los profesionales de salud de las IPS de I y II Nivel, sobre la ruta de Atención a víctimas de violencia de género y violencias sexuales desde un enfoque de derechos de género y diferencial, durante el cuatrienio. </t>
  </si>
  <si>
    <t>Número de capacitaciones realizadas.</t>
  </si>
  <si>
    <t xml:space="preserve">Realizar ocho (8) auditorias de vigilancia y seguimiento al cumplimiento de la atención integral de los casos de violencia sexual según Resolución 0459 de 2012 a través de auditorías de los casos notificados en SIVIGILA semanalmente, durante el cuatrienio. </t>
  </si>
  <si>
    <t>Número de auditorías de casos de violencia sexual realizadas.</t>
  </si>
  <si>
    <t>Verificar en las ocho (8) IPS, con servicio de urgencias la tenencia del Kit para atención de los casos de Violencia Sexual a través de auditorías, durante el cuatrienio.</t>
  </si>
  <si>
    <t>Número de IPS verificadas con el Kit.</t>
  </si>
  <si>
    <t xml:space="preserve">Implementar una Estrategia Información, Educación y Comunicación (IEC) integral a toda la comunidad, orientada a la Promoción de los derechos sexuales y reproductivos libre de violencias, en un marco de igualdad, libertad, autonomía y no discriminación, durante el cuatrienio. </t>
  </si>
  <si>
    <t>Estrategia IEC implementada.</t>
  </si>
  <si>
    <t>Promocionar en dieciséis (16) instituciones educativas de básica secundaria la estrategia SERVICIOS AMIGABLES para atención en Salud Sexual y Reproductiva a adolescentes y jóvenes, durante el cuatrienio.</t>
  </si>
  <si>
    <t>Número de instituciones educativas de básica secundaria con promoción de la estrategia.</t>
  </si>
  <si>
    <t xml:space="preserve">Formular y presentar la política pública de Prevención y respuesta al VIH y SIDA en población general y enfatizando en las poblaciones objeto del estudio de seroprevalencia (Trabajadoras Sexuales, HSH, Población de Calle, Población Carcelaria y Población Laboral), durante el cuatrienio. </t>
  </si>
  <si>
    <t>Política Pública formulada y presentada.</t>
  </si>
  <si>
    <t xml:space="preserve">Implementar una estrategia Integral para prevención de Embarazo en Adolescentes, durante el cuatrienio. </t>
  </si>
  <si>
    <t>Estrategia Integral Implementada.</t>
  </si>
  <si>
    <t>Salud Pública, Vida Saludable y Enfermedades Transmisibles</t>
  </si>
  <si>
    <t>Reducir la mortalidad por Tuberculosis a menos de 4.6 casos por 100.000 habitantes en el municipio.</t>
  </si>
  <si>
    <t>DESARROLLO PLAN DE SALUD PÚBLICA DE INTERVENCIONES COLECTIVAS Y GESTIÓN DEL PROGRAMA VIDA SALUDABLE Y ENFERMEDADES TRANSMISIBLES DEL MUNICIPIO DE BARRANCABERMEJA, DEPARTAMENTO DE SANTANDER</t>
  </si>
  <si>
    <t xml:space="preserve">Mantener el plan estratégico “Colombia Libre de tuberculosis” para aliviar la carga y sostener las actividades de control en tuberculosis, durante el cuatrienio. </t>
  </si>
  <si>
    <t>Plan estratégico mantenido</t>
  </si>
  <si>
    <t xml:space="preserve">Desarrollar la estrategia “Búsqueda de sintomáticos respiratorios y piel, de información, educación y comunicación (IEC)” para promoción de vida saludable y prevención de enfermedades transmisibles (tuberculosis y lepra), durante el cuatrienio. </t>
  </si>
  <si>
    <t>Estrategia IEC desarrollada</t>
  </si>
  <si>
    <t>Mantener en cero (0) la discapacidad severa por enfermedad de Hansen entre los casos nuevos.</t>
  </si>
  <si>
    <t xml:space="preserve">Mantener el Plan Estratégico de Colombia Para Aliviar la Carga de la Enfermedad y Sostener las Actividades de Control de Lepra en Colombia, durante el cuatrienio. </t>
  </si>
  <si>
    <t>Mantener la Tasa de Mortalidad por  Infección Respiratoria Aguda (incluida neumonia), en menores de 5 años por debajo de 6,25 x 100.000 habitantes</t>
  </si>
  <si>
    <t xml:space="preserve">Mantener la estrategia “Información, educación y comunicación (IEC)” para Desarrollo del componente comunitario para la prevención y cuidado adecuado de los casos de Infección Respiratoria Aguda IRA y EDA leve en casa y en el contexto de la Atención Integral a las Enfermedades Prevalentes de la Infancia AIEPI, durante el cuatrienio. </t>
  </si>
  <si>
    <t>Estrategia mantenida</t>
  </si>
  <si>
    <t>DESARROLLO PLAN DE SALUD PÚBLICA DE INTERVENCIONES COLECTIVAS Y GESTIÓN DEL PROGRAMA VIDA SALUDABLE Y ENFERMEDADES TRANSMISIBLES DEL MUNICIPIO DE BARRANCABERMEJA, DEPARTAMENTO DE SANTANDER, VIGENCIA 2016-2020</t>
  </si>
  <si>
    <t xml:space="preserve">Realizar veinticuatro (24) auditorías a los protocolos de atención en las IPS, para vigilar y controlar las enfermedades generadas por patógenos, Infecciones asociadas a la atención en salud (IAAS) y condiciones nuevas y re-emergentes, durante el cuatrienio. </t>
  </si>
  <si>
    <t>Número de auditorías realizadas</t>
  </si>
  <si>
    <t>Incrementar en un 2,5% o más la cobertura de vacunación en menores de un (1) año, biológico trazador DPT (Difteria, Pertusis, Tétano)</t>
  </si>
  <si>
    <t>Mantener la estrategia “vacunación sin barreras”, durante el cuatrienio.</t>
  </si>
  <si>
    <t>Estrategia vacunación sin barreras mantenida</t>
  </si>
  <si>
    <t xml:space="preserve">Desarrollar una (1) Estrategia IEC integral, acorde a las causas y población demandante, que incluya la divulgación en área urbana y rural, para orientar la inclusión de nuevas vacunas, el monitoreo y evaluación del comportamiento de las enfermedades inmunoprevenibles y el impacto de la vacunación, durante el cuatrienio. </t>
  </si>
  <si>
    <t xml:space="preserve">Realizar anualmente una (1) encuesta de cobertura de vacunación. </t>
  </si>
  <si>
    <t>Número de encuestas de cobertura de vacunación realizadas</t>
  </si>
  <si>
    <t xml:space="preserve">Realizar anualmente dos (2) monitoreos de cobertura de vacunación. </t>
  </si>
  <si>
    <t>Numero de monitoreos de cobertura de vacunación realizados</t>
  </si>
  <si>
    <t xml:space="preserve">Realizar una (1) auditoria anual para evaluar la operatividad y actualización del PAIWEB (Programa Ampliado de Inmunizaciones en la web) en cada una de las dieciocho (18) IPS vacunadoras. </t>
  </si>
  <si>
    <t xml:space="preserve">Realizar cuatro (4) reuniones al año, para mantener operativo el Comité PAI (Programa Ampliado de Inmunizaciones). </t>
  </si>
  <si>
    <t>Número de reuniones realizadas</t>
  </si>
  <si>
    <t>Mantener por debajo del 2% la letalidad por dengue grave.</t>
  </si>
  <si>
    <t xml:space="preserve">Desarrollar durante el cuatrienio la Estrategia de Gestión Integrada para la vigilancia, promoción de la salud, prevención y control de las enfermedades de transmisión vectorial (ETV) y las Zoonosis, intersectorialmente. </t>
  </si>
  <si>
    <t>Estrategia EGI desarrollada</t>
  </si>
  <si>
    <t xml:space="preserve">Realizar dos (2) auditorías mensuales de seguimiento y vigilancia de aplicación de las guía de atención integral para las ETV, para los casos reportados en el SIVIGILA, priorizando los casos graves, durante el cuatrienio. </t>
  </si>
  <si>
    <t>Mantener en cero (0) la mortalidad por rabia por variantes 1, 2 y especies silvestres</t>
  </si>
  <si>
    <t xml:space="preserve">Realizar cuarenta y ocho (48) auditorías a las IPS para la aplicación de la guía integral para la rabia humana, durante el cuatrienio. </t>
  </si>
  <si>
    <t xml:space="preserve">Implementar un (1) programa de prevención y control de Infecciones Adquiridas por Atención en Salud (IAAS), la resistencia antimicrobiana y el consumo de antibióticos en el 90% de las instituciones de baja, mediana y alta complejidad, durante el cuatrienio. </t>
  </si>
  <si>
    <t>Programa implementado</t>
  </si>
  <si>
    <t>Salud Pública, Salud y Ámbito Laboral</t>
  </si>
  <si>
    <t>Aumentar en un 1% la cobertura de la población laboral afiliada al sistema general de riesgos laborales.</t>
  </si>
  <si>
    <t>MEJORAMIENTO DE LA SALUD Y ÁMBITO LABORAL, EN EL MUNICIPIO DE BARRANCABERMEJA, DEPARTAMENTO DE SANTANDER, VIGENCIA 2016-2020</t>
  </si>
  <si>
    <t xml:space="preserve">Implementar una (1) estrategia intersectorial e integral que promocione la afiliación al sistema general de riesgos laborales, durante el cuatrienio. </t>
  </si>
  <si>
    <t xml:space="preserve">Desarrollar una (1) estrategia sobre normas vigentes de seguridad y salud en el trabajador informal, durante el cuatrienio. </t>
  </si>
  <si>
    <t>Estrategia desarrollada.</t>
  </si>
  <si>
    <t xml:space="preserve">Fortalecer veinticuatro (24) asociaciones de trabajadores informales en la conformación de instancias organizativas posicionando la gestión intersectorial, la participación social y la intervención de los determinantes de la salud de los trabajadores, durante el cuatrienio. </t>
  </si>
  <si>
    <t>Número de asociaciones fortalecidas.</t>
  </si>
  <si>
    <t>Mantener por debajo de 44 los Accidentes de trabajo X 1000 trabajadores.</t>
  </si>
  <si>
    <t xml:space="preserve">Realizar un (1) congreso anual de carácter académico sobre las temáticas actuales y pertinentes en seguridad y salud en el trabajo, durante el cuatrienio. </t>
  </si>
  <si>
    <t>Número de congresos realizados.</t>
  </si>
  <si>
    <t xml:space="preserve">Desarrollar la estrategia “Los Entornos Saludables Laborales” en los trabajadores del sector informal de la economía, durante el cuatrienio. </t>
  </si>
  <si>
    <t xml:space="preserve">Diseñar e implementar un (1) sistema de información en salud laboral que permita el registro de los accidentes de trabajo y enfermedad laboral, durante el cuatrienio. </t>
  </si>
  <si>
    <t>Sistema de Información diseñado e implementado.</t>
  </si>
  <si>
    <t xml:space="preserve">Desarrollar durante el cuatrienio, una (1) estrategia de vigilancia epidemiológica ocupacional identificando los riesgos ocupacionales y los efectos sobre la salud de los trabajadores, necesarios para la planeación de las intervenciones. </t>
  </si>
  <si>
    <t>Estrategia epidemiológica Ocupacional desarrollada.</t>
  </si>
  <si>
    <t xml:space="preserve">Desarrollar durante el cuatrienio un (1) programa de capacitación para el talento humano en salud sobre la calificación del origen de los eventos y pérdida de la capacidad laboral, vigilancia epidemiológica laboral y operatividad del sistema de información en salud laboral. </t>
  </si>
  <si>
    <t xml:space="preserve">Implementar una (1) estrategia que implique la promoción del autocuidado y la transición de cincuenta (50) trabajadoras informales de bares, cantinas y similares hacia el trabajo digno, durante el cuatrienio. </t>
  </si>
  <si>
    <t xml:space="preserve">Calificar la pérdida de capacidad laboral en el 5% de trabajadores informales en condición de discapacidad que actualmente se encuentran certificados en competencias laborales, durante el cuatrienio. </t>
  </si>
  <si>
    <t>Porcentaje de pérdida de capacidad calificada.</t>
  </si>
  <si>
    <t xml:space="preserve">Promover en cien (100) empresas entre privadas y públicas del municipio, la Ley 361 de 1997 concepto 10473621 del 2008, sobre las garantías de las exenciones tributarias de renta, para motivar la inclusión laboral de trabajadores en condición de discapacidad </t>
  </si>
  <si>
    <t>Número de empresas promovidas.</t>
  </si>
  <si>
    <t>Salud Pública, Gestión Diferencial de Poblaciones Vulnerables</t>
  </si>
  <si>
    <t>Mantener la Tasa de Mortalidad Infantil en menores de 1 año en menos de 13,88 x 1.000 N.V</t>
  </si>
  <si>
    <t>APOYO A LA GESTIÓN DIFERENCIAL DE POBLACIONES VULNERABLES, EN EL MUNICIPIO DE BARRANCABERMEJA, DEPARTAMENTO DE SANTANDER, VIGENCIA 2016-2020</t>
  </si>
  <si>
    <t>Implementar la estrategia “Primeros mil días de vida”, desde la gestación hasta cumplir los dos años de vida, durante el cuatrienio.</t>
  </si>
  <si>
    <t>Mantener el Índice de infancia sobre 25 %</t>
  </si>
  <si>
    <t>Establecer la línea base del desarrollo infantil y de la condición de discapacidad de niñas, niños y adolescentes, que implica definición de fuentes, instrumentos, indicadores entre otros, durante el cuatrienio.</t>
  </si>
  <si>
    <t>Línea base establecida</t>
  </si>
  <si>
    <t>Implementar el marco estratégico y operativo de salud de la infancia dentro de la política pública para la atención integral de los niños, niñas y adolescentes, durante el cuatrienio.</t>
  </si>
  <si>
    <t>Marco estratégico implementado.</t>
  </si>
  <si>
    <t>Realizar Seis (6) reuniones anuales del Comité Local de Salud Infantil.</t>
  </si>
  <si>
    <t>Número de reuniones anuales del comité realizadas.</t>
  </si>
  <si>
    <t>Elaborar anualmente un (1) informe con la documentación, datos e indicadores de primera infancia, infancia, adolescencia, jóvenes y adulto mayor, para el informe “Análisis del sistema de información de salud (ASIS)”, con enfoque diferencial y en situación de discapacidad, que incluya el análisis de inequidades sociales, durante el cuatrienio.</t>
  </si>
  <si>
    <t>Informes ASIS elaborados.</t>
  </si>
  <si>
    <t>Realizar cincuenta y cuatro (54) auditorías de la norma técnica de la resolución 412 del 2000 relacionadas con la salud infantil a las IPS, durante el cuatrienio</t>
  </si>
  <si>
    <t>Número de auditorías realizadas.</t>
  </si>
  <si>
    <t>Aumentar en cuatro (4) las auditorías a la implementación de la estrategia Atención Integral "De Las Enfermedades Prevalentes De La Infancia (AIEPI) mediante a las IPS, durante el cuatrienio.</t>
  </si>
  <si>
    <t>Número de auditorías realizadas anualmente</t>
  </si>
  <si>
    <t>Mantener en cero (0) la Incidencia de la retinopatía del prematuro.</t>
  </si>
  <si>
    <t>Realizar de manera permanente durante el cuatrienio, la vigilancia del 100% de eventos de interés en salud pública de todos los casos reportados en el SIVIGILA relacionados con el componente Desarrollo Integral de las niñas, niños y adolescentes, entre ellos anomalías congénitas, CA infantil, supervisando las acciones realizadas por las EPS e IPS.</t>
  </si>
  <si>
    <t>Porcentaje de eventos vigilados.</t>
  </si>
  <si>
    <t>Mantener el índice de envejecimiento sobre 27 %</t>
  </si>
  <si>
    <t>Desarrollar un (1) programa intergeneracional para promover el envejecimiento activo en toda la población, a través del desarrollo y fortalecimiento de acciones en los tres pilares: salud, seguridad y participación, durante el cuatrienio.</t>
  </si>
  <si>
    <t>Programa intergeneracional desarrollado.</t>
  </si>
  <si>
    <t>Desarrollar en el 100% de los centros vida o día, acciones de vigilancia en la Atención primaria en salud (APS), en el cuatrienio.</t>
  </si>
  <si>
    <t>Porcentaje de centros vida o día con acciones de vigilancia desarrolladas.</t>
  </si>
  <si>
    <t>Realizar dieciséis (16) auditorias para verificar el desarrollo de estrategias de sensibilización y capacitación para la humanización de los servicios prestados a las personas mayores, en 8 EPS y en 8 IPS, anualmente.</t>
  </si>
  <si>
    <t>Diseñar y desarrollar dos (2) estrategias de comunicación por medios masivos y alternativos para promover los derechos, el respeto y la dignificación de las personas mayores, promocionar la denuncia y rechazo de la comunidad a la violencia hacia los mayores, durante el cuatrienio.</t>
  </si>
  <si>
    <t>Estrategias de comunicación diseñadas y desarrolladas.</t>
  </si>
  <si>
    <t>Incrementar y mantener la Vigilancia en diecinueve (19) centros vida o día, en cuanto a la aplicación de procedimientos, protocolos y adecuación de la infraestructura física y técnica, orientada a brindar una atención integral durante el día a las personas mayores, manteniendo su red familiar, con énfasis en aquellas personas mayores que se encuentran en situación de calle, con discapacidad, en abandono o soledad, o con carencia de redes sociales y familiares, anualmente.</t>
  </si>
  <si>
    <t>Número de centros vida vigilados.</t>
  </si>
  <si>
    <t>Promover y mantener una (1) estrategia sobre el autocuidado y voluntariado para la salud de la población mayor que involucra acciones de fomento al acceso a la cultura, educación, recreación, nuevas tecnologías, ambientes saludables, emprendimiento, productividad y el ahorro, para contribuir con el mejoramiento de las condiciones de vida de las generaciones actuales y futuras de personas mayores, durante el cuatrienio.</t>
  </si>
  <si>
    <t>Estrategia promovida y mantenida.</t>
  </si>
  <si>
    <t>Realizar dieciséis (16) auditorías en las EPS e IPS, de los servicios de atención de las personas mayores afiliadas revisión, ajuste o desarrollo de los estándares de calidad y planes de mejoramiento anualmente.</t>
  </si>
  <si>
    <t>Número de EPS y de IPS auditadas.</t>
  </si>
  <si>
    <t>Mantener el índice de Dependencia Infantil por debajo de 36,7%</t>
  </si>
  <si>
    <t>Realizar dos (2) campañas de información, educación y comunicación para promover la política de familia orientadas a la formación de familias democráticas, respetuosas e incluyentes que reconozcan los derechos de todos y cada uno de sus miembros y fomenten la responsabilidad compartida de hombres y mujeres en la crianza de los hijos e hijas, el cuidado de las personas dependientes con o sin discapacidad.</t>
  </si>
  <si>
    <t>Número de campañas realizadas</t>
  </si>
  <si>
    <t>Realizar dieciséis (16) auditorías en las ocho (8) EPS y ocho (8) IPS, sobre la implementación del acceso efectivo y calidad en la atención integral con enfoque de género, identificando barreras de desigualdad e incluyendo a las víctimas de la violencia por identidad de género y a la población LGTBI, anualmente.</t>
  </si>
  <si>
    <t>Implementar un (1) modelo de atención y prestación de servicios en salud con adecuación en el curso de vida, género, etnicidad, y en las necesidades diferenciales de la población en situación de discapacidad y víctimas, durante el cuatrienio.</t>
  </si>
  <si>
    <t>Diseñar un (1) programa educo comunicativo para, la socialización de las prácticas medicinales ancestrales afrocolombianas, que generen un reconocimiento social de sus alcances en la historia, en el cuatrienio.</t>
  </si>
  <si>
    <t>Programa diseñado.</t>
  </si>
  <si>
    <t>Desarrollar un (1) programa que contenga acciones de planificación familiar en población con discapacidad, involucrando la promoción y asesoría de la interdicción a los familiares de mujeres y hombres en edad fértil, con discapacidad mental cognitivo, durante el cuatrienio.</t>
  </si>
  <si>
    <t>Programa desarrollado</t>
  </si>
  <si>
    <t>Lograr en un 15% el nivel de percepción de Seguridad de la población general.</t>
  </si>
  <si>
    <t>Continuar con el programa de suministro de ayudas Técnicas o Productos de apoyo que posibilite el acceso a tecnologías de asistencia y apoyo para las personas con discapacidad, en el marco de los procesos de rehabilitación integral, durante el cuatrienio.</t>
  </si>
  <si>
    <t>Actualizar el censo de la población en situación de discapacidad, para garantizar la cobertura acorde al Registro para la Localización y Caracterización de las Personas en situación de discapacidad (RLCPD), en el cuatrienio.</t>
  </si>
  <si>
    <t>Censo actualizado</t>
  </si>
  <si>
    <t>Implementar la estrategia de Rehabilitación Basada en Comunidad -RBC, como un proceso de desarrollo local inclusivo, de carácter intersectorial, durante el cuatrienio.</t>
  </si>
  <si>
    <t>Garantizar el 100% el cumplimento a la ley 1448 de 2011 en su artículo 49 con respecto al aseguramiento en salud a población víctima del conflicto armado.</t>
  </si>
  <si>
    <t>Porcentaje de cumplimiento garantizado.</t>
  </si>
  <si>
    <t>Alcanzar en el 15% la percepción positiva de apoyo social con influencia de entornos de violencia relacionada con la salud mental.</t>
  </si>
  <si>
    <t>Implementar en el 100% de las IPS la ruta del Programa de Atención Psicosocial y Salud Integral a Víctimas. PAPSIVI, durante el cuatrienio.</t>
  </si>
  <si>
    <t>Porcentaje de Ruta Implementada en las IPS.</t>
  </si>
  <si>
    <t>Aumentar en un 10% las familias con modificación positiva de factores de riesgos a partir de la intervención del programa APS Salud en el Hogar, durante el cuatrienio.</t>
  </si>
  <si>
    <t>Porcentaje aumentado.</t>
  </si>
  <si>
    <t>Implementar anualmente la estrategia de formación de líderes comunitarios y población en general sobre derechos humanos y el Derecho Internacional Humanitario, que faciliten el ejercicio de verificación de la garantía de los derechos y favorezcan el acceso a servicios de salud con calidad a la población identificada como víctima del conflicto armado.</t>
  </si>
  <si>
    <t>Numero de estrategias implementadas.</t>
  </si>
  <si>
    <t>Implementar una (1) estrategia de atención integral para habitante de calle que incluya un tamizaje social y los componentes de prevención y atención a través de una unidad móvil según lineamientos de la Ley 1641 de 2013 y las líneas estratégicas del Plan Nacional de Prevención y Atención Integral de Habitante de Calle, durante el cuatrienio.</t>
  </si>
  <si>
    <t>Mantener las cuatro (4) rutas integrales de atención para la primera infancia, infancia, adolescencia y juventud en salud, durante el cuatrienio.</t>
  </si>
  <si>
    <t>Número de rutas integrales mantenidas</t>
  </si>
  <si>
    <t>Desarrollar una (1) estrategia IEC para la prevención y erradicación del trabajo infantil, durante el cuatrienio.</t>
  </si>
  <si>
    <t>Estrategia desarrollada</t>
  </si>
  <si>
    <t>Salud Pública, Salud Ambiental</t>
  </si>
  <si>
    <t>Mantener en 0.52 x 100.000 habitantes la tasa de mortalidad por enfermedades infecciosas intestinales</t>
  </si>
  <si>
    <t>DESARROLLO PLAN DE SALUD PÚBLICA DE INTERVENCIONES COLECTIVAS Y GESTIÓN DEL PROGRAMA SALUD AMBIENTAL DEL MUNICIPIO DE BARRANCABERMEJA, DEPARTAMENTO DE SANTANDER</t>
  </si>
  <si>
    <t>Mantener el programa de vigilancia a la calidad del agua potable a través de la toma de muestras en la red de los acueductos del área urbana y rural del municipio, durante el cuatrienio.</t>
  </si>
  <si>
    <t>Programa mantenido</t>
  </si>
  <si>
    <t>Mantener la Tasa de Mortalidad por Enfermedad Diarreica Aguda en menores de 5 años en 0</t>
  </si>
  <si>
    <t>Realizar anualmente un análisis de la información para correlacionar las enfermedades concernientes con la calidad del agua que tengan afectación directa en la población de las áreas rurales y urbanas en menores de 5 años.</t>
  </si>
  <si>
    <t>Número de análisis realizados.</t>
  </si>
  <si>
    <t>Mantener el programa de inspección, Vigilancia y Control en las empresas prestadoras del servicio de agua potable del área urbana y rural, para la emisión del correspondiente concepto sanitario, por medio del análisis del Índice de riesgo de la calidad de agua (IRCA), Buenas practicas sanitarias (BPS) e Índice de riesgo por abastecimiento (IRABA), durante el cuatrienio.</t>
  </si>
  <si>
    <t>Realizar ocho (8) mapas de riesgo de fuentes abastecedoras de agua potable durante el cuatrienio.</t>
  </si>
  <si>
    <t>Mapas de riesgo realizados.</t>
  </si>
  <si>
    <t>Realizar durante el cuatrienio 172 visitas técnicas de vigilancia y control a los determinantes sanitarios y ambientales que afectan la salud, priorizando los establecimientos que presten el servicio de agua con fines recreativos y similares.</t>
  </si>
  <si>
    <t>Número de visitas técnicas realizadas.</t>
  </si>
  <si>
    <t>Realizar Vigilancia al 100% de los casos de enfermedades transmitidas por alimentos al Sistema de vigilancia en salud pública (SIVIGILA), a través de visitas de campo y auditoria de cumplimiento del protocolo, durante el cuatrienio.</t>
  </si>
  <si>
    <t>Porcentaje de vigilancia a los casos realizado.</t>
  </si>
  <si>
    <t>Realizar anualmente dieciséis (16) inspecciones sobre el cumplimiento de Buenas prácticas de Manufactura (BPM) en establecimientos alimentarios categorizados como de mayor riesgo.</t>
  </si>
  <si>
    <t>Número de inspecciones realizadas.</t>
  </si>
  <si>
    <t>Tomar ciento treinta y seis (136) muestras de alimentos para verificar que cumplan con los requisitos de inocuidad en establecimientos alimentarios, durante el cuatrienio.</t>
  </si>
  <si>
    <t>Número de muestras tomadas</t>
  </si>
  <si>
    <t>DESARROLLO PLAN DE SALUD PÚBLICA DE INTERVENCIONES COLECTIVAS Y GESTIÓN DEL PROGRAMA SALUD AMBIENTAL DEL MUNICIPIO DE BARRANCABERMEJA, DEPARTAMENTO DE SANTANDER, VIGENCIA 2016-2020</t>
  </si>
  <si>
    <t>Realizar treinta y dos (32) charlas de prevención en salud relacionadas con condiciones ambientales y zoonosis, priorizando las acciones para el control de enfermedades transmitidas por vectores y otras asociadas a roedores, durante el cuatrienio.</t>
  </si>
  <si>
    <t>Número de charlas realizadas</t>
  </si>
  <si>
    <t>Aumentar en 4.444 las coberturas útiles de vacunación animal para la prevención de la rabia</t>
  </si>
  <si>
    <t>Realizar veinte (20) jornadas de vacunación, durante el cuatrienio para la prevención y control de la rabia en el Municipio.</t>
  </si>
  <si>
    <t>Número de jornadas de vacunación realizadas.</t>
  </si>
  <si>
    <t>Actualizar en el cuatrienio el Censo de felinos y caninos del área urbana y rural.</t>
  </si>
  <si>
    <t>Censo actualizado.</t>
  </si>
  <si>
    <t>Mantener la tasa de incidencia de casos rabia animal en el municipio en cero (0) casos.</t>
  </si>
  <si>
    <t>Vigilar el 100% de los casos de agresión por animal potencialmente transmisor de rabia notificados en el Sistema de vigilancia en salud pública (SIVIGILA), a través de visitas de campo y auditoria al cumplimento de protocolo</t>
  </si>
  <si>
    <t>Porcentaje de casos vigilados.</t>
  </si>
  <si>
    <t>Implementación de la política de tenencia responsable de animales de compañía (caninos y felinos).</t>
  </si>
  <si>
    <t>Promover la realización de una (1) alianza público-privada para el funcionamiento del centro de Bienestar Animal, en el cuatrienio.</t>
  </si>
  <si>
    <t>Alianza promovida.</t>
  </si>
  <si>
    <t>Desarrollar una (1) estrategia de socialización, sensibilización y comunicación sobre la protección, cuidado y manutención de animales de compañía, durante el cuatrienio.</t>
  </si>
  <si>
    <t>Mantener actualizada la base de datos de los establecimientos comerciales como clínicas veterinarias, consultorios veterinarios, almacenes veterinarios y similares, con competencias para atender animales, durante el cuatrienio.</t>
  </si>
  <si>
    <t>Base de datos actualizada</t>
  </si>
  <si>
    <t>Vigilar que el 100% de los establecimientos con competencias para atender animales de compañía, entreguen a la SLS, la notificación mensual de los consolidados de vacunación antirrábica y zoonosis atendida, durante el cuatrienio.</t>
  </si>
  <si>
    <t>Porcentaje de establecimientos vigilados.</t>
  </si>
  <si>
    <t>Realizar treinta (30) acciones de inspección, vigilancia y control a 30 establecimientos industriales y/o comerciales que realicen el manejo de Sustancias Químicas de acuerdo a la normatividad vigente, durante el cuatrienio.</t>
  </si>
  <si>
    <t>Número de acciones de inspección, vigilancia y control a establecimientos industriales realizadas</t>
  </si>
  <si>
    <t>Realizar ochenta (80) acciones de verificación del manejo seguro de sustancias químicas y sus residuos a los establecimientos industriales y de comercio, durante el cuatrienio.</t>
  </si>
  <si>
    <t>Número de acciones de verificación a establecimientos industriales y/o comerciales realizadas.</t>
  </si>
  <si>
    <t>Realizar cincuenta y cuatro (54) acciones de verificación a la ejecución de los Planes de Gestión Integral de los Residuos Hospitalarios y similares a las IPS, durante el cuatrienio.</t>
  </si>
  <si>
    <t>Número de acciones realizadas.</t>
  </si>
  <si>
    <t>Realizar el 100% de las investigaciones epidemiológicas de campo ante eventos notificados por brotes y alertas epidemiológicos ocasionados por Sustancias Químicas, durante el cuatrienio.</t>
  </si>
  <si>
    <t>Porcentaje de investigaciones epidemiológicas de campo realizadas.</t>
  </si>
  <si>
    <t>Realizar la vigilancia a la ejecución de monitoreo biológico al 100% de las empresas inscritas ante la Secretaría Local de Salud de Barrancabermeja, que aplican plaguicidas organofosforados y carbamatos, durante el cuatrienio.</t>
  </si>
  <si>
    <t>Porcentaje de acciones de vigilancia realizadas.</t>
  </si>
  <si>
    <t>Vigilar las condiciones higiénico sanitarias y locativas a doscientos (200) establecimientos especializados a través de visitas a prestadores de servicios en salud y demás generadores de residuos sólidos hospitalarios y similares, hogares geriátricos, peluquerías, barberías, centros de estética y cosmetología, farmacias, droguerías, tiendas naturistas, durante el cuatrienio.</t>
  </si>
  <si>
    <t>Número de acciones de vigilancia realizadas.</t>
  </si>
  <si>
    <t>Salud Pública Vida Saludable y Condiciones No Transmisibles</t>
  </si>
  <si>
    <t>Mantener el programa municipal de detección temprana de las Enfermedades No Transmisibles (cáncer, hipertensión, diabetes, Enfermedades Riesgo Cardiovascular) y sus factores de riesgo, con enfoque diferencial.</t>
  </si>
  <si>
    <t>DESARROLLO PLAN DE SALUD PÚBLICA DE INTERVENCIONES COLECTIVAS Y GESTIÓN DEL PROGRAMA VIDA SALUDABLE Y CONDICIONES NO TRANSMISIBLES DEL MUNICIPIO DE BARRANCABERMEJA, DEPARTAMENTO DE SANTANDER, VIGENCIA 2016-2020</t>
  </si>
  <si>
    <t>Implementar la estrategia de “Información, Educación y Comunicación (IEC)”para las acciones e intervenciones en estilos de vida saludable, prevención y control de Enfermedades no transmisibles (ENT) como la diabetes, que incluya la divulgación en área urbana y rural, durante el cuatrienio.</t>
  </si>
  <si>
    <t>Mantener la tasa de mortalidad por cáncer de mama en mujeres por debajo de 14,4 x 100.000. habitantes</t>
  </si>
  <si>
    <t>Realizar cuarenta y dos (42) auditorías en las IPS, para monitorear la aplicación de las guías y normas técnicas en la detección temprana, protección específica, diagnóstico y tratamiento de las Enfermedades no transmisibles (ENT) (cáncer), durante el cuatrienio.</t>
  </si>
  <si>
    <t>Desarrollar la Estrategia de Información, Educación y Comunicación (IEC) integral, que incluya la divulgación en área urbana y rural, para la prevención de cáncer de cuello uterino, cáncer de mama, cáncer de estómago y cáncer de próstata, para la inducción a los servicios de tamizaje, detección temprana y tratamiento de los mismos, durante el cuatrienio.</t>
  </si>
  <si>
    <t>Incrementar en cuarenta y cuatro (44) las auditorías a las IPS para verificar el cumplimiento de la norma técnica de detección de cáncer de cuello uterino y guía de atención de lesiones pre neoplásicas del cuello uterino, durante el cuatrienio.</t>
  </si>
  <si>
    <t>Número de auditorías incrementadas</t>
  </si>
  <si>
    <t>Incrementar en cuarenta y cuatro (44) las auditorías a las IPS para monitorear la aplicación de las guías y normas técnicas para la detección temprana, protección específica, diagnóstico y tratamiento de las Enfermedades no transmisibles (ENT) hipertensión arterial, durante el cuatrienio.</t>
  </si>
  <si>
    <t>Número de auditorías incrementadas.</t>
  </si>
  <si>
    <t>Mantener en el 85% de las personas sin Enfermedad renal crónica (ERC) en estadío 1 y 2, a pesar de tener enfermedades precursoras (Hipertensión y Diabetes), durante el cuatrienio.</t>
  </si>
  <si>
    <t>Porcentaje mantenido.</t>
  </si>
  <si>
    <t>Realizar cincuenta y cuatro (54) auditorías para monitorear la aplicación de las guías y normas técnicas para la detección temprana, protección específica, diagnóstico y tratamiento de la enfermedad renal crónica (ERC), durante el cuatrienio.</t>
  </si>
  <si>
    <t>Implementar la Estrategia Información, educación, comunicación (IEC) integral orientada a la promoción y el fomento de la actividad física en las diferentes comunas del municipio de Barrancabermeja, que logre incluir mínimo 300 minutos de actividad física a la semana en actividades asociadas a: caminar, realizar prácticas de senderismos, marchar, nadar recreativamente, practicar danza en todas sus modalidades, montar en bicicleta, patinar, y otras prácticas, que semanalmente se desarrollen en instituciones de formación de niños, niñas jóvenes, adolescentes y adultos, durante el cuatrienio.</t>
  </si>
  <si>
    <t>Desarrollar cincuenta y cuatro (54) auditorías de inspección y vigilancia a las IPS del Municipio para verificación, seguimiento y control a la aplicación de la norma técnica de atención al joven y adulto mayor, durante el cuatrienio.</t>
  </si>
  <si>
    <t>Número de auditorías desarrolladas</t>
  </si>
  <si>
    <t>Incrementar en 220 la población del municipio sin caries, con énfasis en la primera infancia, niñez y adolescencia Índice de Caries Dental (COP=0), con enfoque diferencial.</t>
  </si>
  <si>
    <t>Implementar la estrategia de Información, Educación, Comunicación (IEC) integrales acorde a las causas y población demandante, para la promoción de hábitos de higiene y salud oral y la inducción de los servicios de salud oral, para la comunidad en general, en área urbana y rural del municipio, durante el cuatrienio.</t>
  </si>
  <si>
    <t>Lograr en el 100% de los servicios de salud odontológicos, el cumplimiento de los lineamientos para el uso controlado de flúor y mercurio, durante el cuatrienio.</t>
  </si>
  <si>
    <t>Porcentaje logrado</t>
  </si>
  <si>
    <t>Desarrollar cincuenta y cuatro (54) auditorías de inspección y vigilancia a las IPS para la verificación y control a los indicadores de cumplimiento de la norma técnica de salud bucal del POS, durante el cuatrienio.</t>
  </si>
  <si>
    <t>Desarrollar un programa para identificar los defectos refractivos en niños entre 2 y 8 años y verificar el tratamiento al 100% de los niños identificados, durante el cuatrienio.</t>
  </si>
  <si>
    <t>Desarrollar un programa para identificar la hipoacusia en niños de 0 a 12 años y verificar el tratamiento al 100% de los niños identificados, durante el cuatrienio.</t>
  </si>
  <si>
    <t>Desarrollar cuatro (4) talleres con las IPS y las EPS para orientar el protocolo para la donación de órganos y tejidos, durante el cuatrienio.</t>
  </si>
  <si>
    <t>Número de talleres desarrollados</t>
  </si>
  <si>
    <t>Salud Pública en Emergencias y Desastres</t>
  </si>
  <si>
    <t>APOYO A LA GESTIÓN DEL SISTEMA DE EMERGENCIAS Y DESASTRES EN SALUD EN EL MUNICIPIO DE BARRANCABERMEJA, DEPARTAMENTO DE SANTANDER, VIGENCIA 2016-2020</t>
  </si>
  <si>
    <t>Mantener en el 100% la prestación del servicio de Referencia y Contra referencia en la red de urgencias, durante el cuatrienio.</t>
  </si>
  <si>
    <t>Mantener un (1) sistema de información y comunicación para el funcionamiento de la red de urgencias, durante el cuatrienio.</t>
  </si>
  <si>
    <t>Sistema de información mantenido.</t>
  </si>
  <si>
    <t>Mantener un (1) plan de acción de la ruta crítica para la atención y prevención de emergencias y desastres dirigida a la comunidad, durante el cuatrienio.</t>
  </si>
  <si>
    <t>Plan de acción de la ruta crítica mantenido.</t>
  </si>
  <si>
    <t>Elaborar e Implementar un (1) plan anual de capacitación de la red de urgencias para actualización de los temas de la red.</t>
  </si>
  <si>
    <t>Plan anual de capacitaciones elaborado e implementado.</t>
  </si>
  <si>
    <t>Realizar anualmente un (1) simulacro de los eventos de desastres, peligros y amenazas a que está expuesta la población de Barrancabermeja, incluye elaborar los planes de contingencia antes, durante y después de los eventos identificados.</t>
  </si>
  <si>
    <t>Número de simulacros realizados</t>
  </si>
  <si>
    <t>Mantener la tasa de mortalidad por emergencias y desastres en cero (0) en el municipio, durante el cuatrienio.</t>
  </si>
  <si>
    <t>Tasa de mortalidad mantenida.</t>
  </si>
  <si>
    <t>Garantizar que todas las instituciones dispongan en el 100% de los recursos humanos y tecnológicos, para una respuesta inmediata ante la presencia de un evento, durante el cuatrienio.</t>
  </si>
  <si>
    <t>Porcentaje garantizado.</t>
  </si>
  <si>
    <t>Atenciòn Primaria en Salud</t>
  </si>
  <si>
    <t xml:space="preserve">Mantener el modelo de salud preventivo con énfasis en la participación social y comunitaria, la articulación de los actores y acciones intersectoriales, a través de la estrategia de Atención Primaria en Salud Renovada “Salud en el Hogar”, con enfoque diferencial. </t>
  </si>
  <si>
    <t>Implementación y gestión para la atención primaria en salud, en el municipio de Barrancabermeja, Departamento de Santander </t>
  </si>
  <si>
    <t>Mantener la cobertura en 45.479 de familias visitadas por el programa APS Salud en el Hogar, durante el cuatrienio.</t>
  </si>
  <si>
    <t>Número de familias visitadas por APS</t>
  </si>
  <si>
    <t>Aumentar en quinientas (500) el número de personas intervenidas derivadas por el programa APS Salud en el Hogar, durante el cuatrienio.</t>
  </si>
  <si>
    <t>Número de personas intervenidas a través de APS</t>
  </si>
  <si>
    <t>-1.2: Seguridad Alimentaria</t>
  </si>
  <si>
    <t>Seguridad Alimentaria y Nutricional Salud Humana</t>
  </si>
  <si>
    <t>DESARROLLO PLAN SALUD PÚBLICA DE INTERVENCIONES COLECTIVAS Y GESTIÓN DEL PROGRAMA SEGURIDAD ALIMENTARIA Y NUTRICIONAL SALUD HUMANA DEL MUNICIPIO DE BARRANCABERMEJA, DEPARTAMENTO DE SANTANDER, VIGENCIA 2016-2020</t>
  </si>
  <si>
    <t>Realizar el proceso de seguimiento y acompañamiento técnico a 6 IPS anuales, con el fin de obtener la certificación otorgada por el Ministerio de Salud y la UNICEF en la Estrategia IAMI, durante el cuatrienio.</t>
  </si>
  <si>
    <t>Número de IPS con seguimiento y acompañamiento técnico en la Estrategia IAMI.</t>
  </si>
  <si>
    <t>Mantener la Tasa de Mortalidad en menores de cinco años en menos de 2,8 X 1000 NV</t>
  </si>
  <si>
    <t>Aumentar en veinticuatro (24) la realización de auditorías a IPS, con el fin de verificar la guía sobre la detección temprana en alteraciones del crecimiento y desarrollo, según Resolución 412 de 2000 en el componente nutricional, suministro de micronutrientes y desparasitantes a la población menor de 10 años del Municipio, durante el cuatrienio.</t>
  </si>
  <si>
    <t>Aumentar en veinticuatro (24) las auditorías realizadas a las IPS, con el fin de verificar la guía para la detección temprana de las alteraciones del embarazo, según Resolución 412 de 2.000 en el componente nutricional, suministro de micronutrientes a las gestantes objeto de la norma, durante el cuatrienio.</t>
  </si>
  <si>
    <t>Mantener por debajo del 10 % la proporción de bajo peso al nacer.</t>
  </si>
  <si>
    <t>Realizar un (1) Estudio que permita determinar la canasta básica alimentaria del Municipio de Barrancabermeja (costo y alimentos requeridos), en el cuatrienio.</t>
  </si>
  <si>
    <t>Estudio realizado</t>
  </si>
  <si>
    <t>Mantener en 4,5 meses la duración de la lactancia materna exclusiva en niños menores de 3 años.</t>
  </si>
  <si>
    <t>Realizar Cuatro (4) estrategias de información, educación y comunicación (IEC), que promueva, fortalezca y proteja la lactancia materna en el Municipio, durante el cuatrienio.</t>
  </si>
  <si>
    <t>Número de estrategias de información, educación y comunicación (IEC) realizadas</t>
  </si>
  <si>
    <t>Implementar un (1) Sistema de Vigilancia Nutricional que incluya el reporte de prevalencia de anemia en menores de 5 años y en población gestante, durante el cuatrienio.</t>
  </si>
  <si>
    <t>Sistema de Vigilancia Implementado.</t>
  </si>
  <si>
    <t>Mantener por debajo del 8 % la Prevalencia de Desnutrición Crónica en niños y niñas menores de 5 años</t>
  </si>
  <si>
    <t>Realizar anualmente un taller de preparación de alimentos balanceado nutricionalmente dirigido a población en situación de discapacidad.</t>
  </si>
  <si>
    <t>Número de talleres realizados.</t>
  </si>
  <si>
    <t>Ejecutar una estrategia IEC, dirigida al interior de los hogares para mejorar la manipulación de alimentos, promover el consumo de alimentos de alto contenido nutricional, enfocado en deficiencia de micronutrientes (Hierro, Vitamina A) que incluya ejecución en el área urbana y rural, durante el cuatrienio.</t>
  </si>
  <si>
    <t>Estrategia ejecutada</t>
  </si>
  <si>
    <t>Mantener el programa de inspección, vigilancia y control sobre las condiciones locativas de los Centros de Adulto Mayor de los corregimientos y zona urbana del municipio (Decreto 3075/97, Resolución 2674/2013), durante el cuatrienio.</t>
  </si>
  <si>
    <t>Programa mantenido.</t>
  </si>
  <si>
    <t>-1.4: Protección del medio ambiente</t>
  </si>
  <si>
    <t>Gestión y Conservación de los Ecosistemas Naturales</t>
  </si>
  <si>
    <t>Reducir a ciento sesenta y seis (166) toneladas el volumen de residuos sólidos dispuestos diariamente en el sitio de disposición final</t>
  </si>
  <si>
    <t>Sin código</t>
  </si>
  <si>
    <t>DESARROLLO DE UN PROGRAMA PARA LA RECUPERACIÓN, VIGILANCIA Y CONTROL DE LOS ECOSISTEMAS NATURALES AFECTADOS POR LAS INVASIONES EN EL MUNICIPIO DE BARRANCABERMEJA</t>
  </si>
  <si>
    <t>Desarrollar un programa que garantice la protección, recuperación, vigilancia y control de los ecosistemas naturales afectados por las invasiones en el municipio de Barrancabermeja, durante el cuatrienio.</t>
  </si>
  <si>
    <t>Programa Desarrollado</t>
  </si>
  <si>
    <t>Ambiental</t>
  </si>
  <si>
    <t>A.10</t>
  </si>
  <si>
    <t>Secretaria  Medio Ambiente</t>
  </si>
  <si>
    <t>INVENTARIO DE LA FLORA Y FAUNA EN EL ÁREA RURAL DEL MUNICIPIO DE BARRANCABERMEJA</t>
  </si>
  <si>
    <t>Desarrollar dos (2) acciones para la protección de la flora y fauna en el municipio, durante el cuatrienio.</t>
  </si>
  <si>
    <t>Numero de acciones desarrolladas</t>
  </si>
  <si>
    <t xml:space="preserve">FORMULACIÓN PLAN DE MANJEO AMBIENTAL PARA EL PARQUE CEMENTERIO LA RESURRECCIÓN DEL MUNICIPIO DE BARRANCABERMEJA </t>
  </si>
  <si>
    <t>Elaborar dos (2) Planes de Manejo Ambiental en el cuatrienio.</t>
  </si>
  <si>
    <t>Numero de Planes Elaborados</t>
  </si>
  <si>
    <t xml:space="preserve">IMPLEMENTACIÓN DE ACCIONES DERIVADAS DEL PLAN DE MANEJO AMBIENTAL DE LA CIÉNAGA JUAN ESTEBAN DEL MUNICIPIO DE BARRANCABERMEJA </t>
  </si>
  <si>
    <t xml:space="preserve">IDENTIFICACIÓN Y ADQUISICIÓN DE ÁREAS DE IMPORTANCIA ESTRATÉGICA PARA LA CONSERVACIÓN DE RECURSOS HÍDRICOS QUE SURTEN DE AGUA AL ACUEDUCTO MUNICIPAL EN EL MUNICIPIO DE BARRANCABERMEJA. </t>
  </si>
  <si>
    <t>Realizar dos (2) acciones para la conservación de humedales y recuperación de las áreas estratégicas que surten de agua al sector urbano y rural del municipio de Barrancabermeja, durante el cuatrienio.</t>
  </si>
  <si>
    <t>Numero de Acciones Realizadas</t>
  </si>
  <si>
    <t>Crear el Consejo Municipal del Medio Ambiente en el Municipio de Barrancabermeja, en el cuatrienio.</t>
  </si>
  <si>
    <t>Consejo Municipal de Medio Ambiente Creado</t>
  </si>
  <si>
    <t>FORMULACIÓN DEL SISTEMA DE GESTIÓN AMBIENTAL (SIGAM) PARA EL MUNICIPIO DE BARRANCABERMEJA, VIGENCIA 2016-2020</t>
  </si>
  <si>
    <t>Formular el Sistema de Gestión Ambiental Municipal. (SIGAM), durante el cuatrienio.</t>
  </si>
  <si>
    <t>Sistema de Gestion Ambiental Formulado</t>
  </si>
  <si>
    <t>RECUPERACIÓN ECOLÓGICA EN EL MUNICIPIO DE BARRANCABERMEJA</t>
  </si>
  <si>
    <t>Reforestar Setenta y siete (77) Has con especies protectoras-productoras en la cuenca abastecedora de agua potable del Municipio, durante el cuatrienio.</t>
  </si>
  <si>
    <t>Hectareas Reforestadas</t>
  </si>
  <si>
    <t>DESARROLLO DEL PROGRAMA DE EMPLEO SOCIAL, MANTENIMIENTO DE CUERPOS HÍDRICOS, ZONAS VERDES Y PUNTOS CRÍTICOS EN EL MUNICIPIO DE BARRANCABERMEJA</t>
  </si>
  <si>
    <t>Implementar un (1) programa para el mantenimiento del recurso hídrico y zonas verdes, durante el cuatrienio.</t>
  </si>
  <si>
    <t>DIFUSIÓN DE LAS FECHAS AMBIENTALES EN EL MUNICIPIO DE BARRANCABERMEJA</t>
  </si>
  <si>
    <t>Realizar la celebración de las fechas ambientales en el municipio de Barrancabermeja, durante el cuatrienio.</t>
  </si>
  <si>
    <t>Numero de Fechas Ambientales Promovidas</t>
  </si>
  <si>
    <t>DESARROLLO DEL SISTEMA LOCAL DE AREAS PROTEGIDAS (SILAP) PARA EL MUNICIPIO DE BARRANCABERMEJA</t>
  </si>
  <si>
    <t>Formular el Sistema Local de áreas protegidas (SILAP) para el municipio de acuerdo a lo establecido en la Ley, en el cuatrienio.</t>
  </si>
  <si>
    <t>Sistema Local de área protegida formulado.</t>
  </si>
  <si>
    <t>IMPLEMENTACIÓN DE ACCIONES DE MITIGACIÓN A LOS IMPACTOS OCASIONADOS POR LA PEQUEÑA Y MEDIANA MINERÍA EN EL MUNICIPIO DE BARRANCABERMEJA</t>
  </si>
  <si>
    <t>Desarrollar dos (2) acciones que ayuden a mitigar la intervención a los recursos naturales generada por la pequeña y mediana minería en el municipio, durante el cuatrienio.</t>
  </si>
  <si>
    <t>Número de acciones desarrolladas</t>
  </si>
  <si>
    <t>IMPLEMENTACIÓN DE ACCIONES DEFINIDAS EN EL PLAN MAESTRO DE ARBOLADO EN EL ÁREA URBANA DEL MUNICIPIO DE BARRANCABERMEJA</t>
  </si>
  <si>
    <t>Adoptar y desarrollar dos (2) acciones sugeridas dentro del Plan Maestro de Arbolado, durante el cuatrienio.</t>
  </si>
  <si>
    <t>IMPLEMENTACIÓN DEL PROGRAMA DE SIEMBRA, ESTABLECIMIENTO, GERMINACIÓN Y PRODUCCIÓN DE PLÁNTULAS EN EL VIVERO MUNICIPAL</t>
  </si>
  <si>
    <t>Desarrollar un programa de siembra, establecimiento, germinación y producción de Plántulas en el vivero municipal de Barrancabermeja, durante el cuatrienio.</t>
  </si>
  <si>
    <t>Programa desarrollado.</t>
  </si>
  <si>
    <t>FORTALECIMIENTO A LA GESTIÓN TÉCNICA Y PROFESIONAL DEL SECTOR AMBIENTAL DEL MUNICIPIO DE BARRANCABERMEJA</t>
  </si>
  <si>
    <t>Apoyar e implementar profesionalmente el desarrollo de cuatro (4) procesos del sector ambiental, mediante la asesoría y asistencia técnica a programas y proyectos durante el cuatrienio.</t>
  </si>
  <si>
    <t>Número de procesos apoyados e implementados</t>
  </si>
  <si>
    <t>Gestión Integral de Residuos Sólidos</t>
  </si>
  <si>
    <t>IMPLEMENTACIÓN DE ACCIONES DEFINIDAS EN EL PLAN DE GESTIÓN INTEGRAL DE RESIDUOS SOLIDOS (PGIRS) EN EL MPIO DE BCABJA.</t>
  </si>
  <si>
    <t>Ajustar el Plan de Gestión Integral de Residuos Sólidos (PGIRS) del municipio.</t>
  </si>
  <si>
    <t>PGIRS ajustado</t>
  </si>
  <si>
    <t>IMPLEMENTACIÓN DEL PROGRAMA DE LAS 4 R EN EL MUNICIPIO DE BARRANCABERMEJA</t>
  </si>
  <si>
    <t>Desarrollar durante el cuatrienio el Programa de las 4 R (Reciclar – Reutilizar - Recuperar - Reducir) en el Municipio de Barrancabermeja.</t>
  </si>
  <si>
    <t>SUBSIDIOS DE ASEO PARA LOS USUARIOS BENEFICIADOS DEL MUNICIPIO DE BARRANCABERMEJA</t>
  </si>
  <si>
    <t>Mantener el subsidio del servicio de aseo a 47.000 usuarios de los estratos 1, 2 y 3, en los términos establecidos en la Ley 142 de 1994, durante los cuatro años.</t>
  </si>
  <si>
    <t>Número de usuarios subsidiados.</t>
  </si>
  <si>
    <t>Educación Ambiental</t>
  </si>
  <si>
    <t>CAPACITACIÓN DE VIGÍAS AMBIENTALES, CON INCLUSIÓN DE LA POBLACION AFRODESCENDIENTE, PARA LA PROTECCIÓN DE LOS RECURSOS NATURALES EN EL MUNICIPIO DE BARRANCABERMEJA</t>
  </si>
  <si>
    <t>Realizar un convenio para la capacitación de Vigías Ambientales, con inclusión de la población afrodescendiente, para la protección de los recursos naturales en el Municipio de Barrancabermeja, durante el cuatrienio.</t>
  </si>
  <si>
    <t>Convenio realizado</t>
  </si>
  <si>
    <t xml:space="preserve">DESARROLLO DEL PROYECTO EDUCACION AMBIENTAL NO FORMAL EN EL MUNICIPIO DE BARRANCABERMEJA, SANTANDER, CENTRO ORIENTE </t>
  </si>
  <si>
    <t>Mantener cuatro (4) programas durante el cuatrienio para la sensibilización y educación ambiental.</t>
  </si>
  <si>
    <t>Secretaria de Medio Ambiente</t>
  </si>
  <si>
    <t>Salud y Medio Ambiente</t>
  </si>
  <si>
    <t>FORMULACIÓN DE UN ESTUDIO DE CALIDAD DEL AIRE EN EL MUNICIPIO DE BARRANCABERMEJA</t>
  </si>
  <si>
    <t>Elaborar un estudio de Calidad del aire en el Municipio de Barrancabermeja durante el cuatrienio.</t>
  </si>
  <si>
    <t>Estudio elaborado</t>
  </si>
  <si>
    <t>MANTENIMIENTO A LA RED DE MONITOREO DE CALIDAD DEL AIRE Y RUIDO EN EL MUNICIPIO DE BARRANCABERMEJA</t>
  </si>
  <si>
    <t>Realizar mantenimiento a la red de monitoreo de calidad del aire y ruido del Municipio de Barrancabermeja, en el cuatrienio.</t>
  </si>
  <si>
    <t>Mantenimiento realizado</t>
  </si>
  <si>
    <t xml:space="preserve">          </t>
  </si>
  <si>
    <t>Actualizar la Estación Móvil, dotada con equipo de última tecnología.</t>
  </si>
  <si>
    <t>Estación móvil actualizada</t>
  </si>
  <si>
    <t>Adaptación al Cambio Climático y Gestión del Riesgo</t>
  </si>
  <si>
    <t>Disminuir en el 10% las condiciones de vulnerabilidad de las 2.600 familias damnificadas por fenómenos hidrometereológicos (inundaciones, vendavales y tormentas eléctricas) en el municipio.</t>
  </si>
  <si>
    <t xml:space="preserve">
FORMULACIÓN DE UN ESTUDIO SOBRE EL ANÁLISIS DE AMENAZA, VULNERABILIDAD Y RIESGO DE LOS IMPACTOS DEL CAMBIO Y LA VARIABILIDAD CLIMÁTICA APLICABLES EN EL MUNICIPIO DE BARRANCABERMEJA.
</t>
  </si>
  <si>
    <t>Realizar un estudio sobre el análisis de amenaza, vulnerabilidad y riesgo de los impactos del cambio y la variabilidad climática aplicables en el Municipio, en el cuatrienio.</t>
  </si>
  <si>
    <t>A. 12</t>
  </si>
  <si>
    <t>IMPLEMENTACIÓN DE UN SISTEMA DE ALERTAS TEMPRANAS A FENÓMENOS METEREOLÓGICOS EN EL MUNICIPIO DE BARRANCABERMEJA</t>
  </si>
  <si>
    <t>Desarrollar un sistema de alertas tempranas a fenómenos meteorológicos que contribuyan a la adaptación al cambio climático, durante el cuatrienio.</t>
  </si>
  <si>
    <t>Sistema de Alertas tempranas desarrollado</t>
  </si>
  <si>
    <t>ACTUALIZACION DEL PLAN MUNICIPAL DE GESTIÓN DEL RIESGO DE DESASTRES DEL MPIO DE BCABJA</t>
  </si>
  <si>
    <t>Actualizar el Plan Municipal de Gestión del Riesgo de Desastre, de acuerdo al concepto de la CAS y del Decreto 1807 del 2014, en el cuatrienio.</t>
  </si>
  <si>
    <t>Estudio actualizado</t>
  </si>
  <si>
    <t xml:space="preserve">
FORTALECIMIENTO DE LA GESTIÓN DEL RIESGO DE DESASTRE EN EL MUNICIPIO DE BARRANCABERMEJA- SANTANDER 
</t>
  </si>
  <si>
    <t>FORMULACIÓN DEL ESTUDIO DE LAS VIVIENDAS UBICADAS EN ZONAS DE ALTO RIESGO NO MITIGABLE DEL ÁREA URBANA DEL MUNICIPIO DE BARRANCABERMEJA..</t>
  </si>
  <si>
    <t>Realizar un estudio de las viviendas ubicadas en zonas de alto riesgo no mitigable del área urbana.</t>
  </si>
  <si>
    <t>-1.5: Barrancabermeja Segura</t>
  </si>
  <si>
    <t>Identificación y Análisis de Amenazas a la Población en el Municipio de Barrancabermeja</t>
  </si>
  <si>
    <t>Reducir en un 2% los índices de inseguridad y de violencia en el cuatrienio en el municipio de Barrancabermeja.</t>
  </si>
  <si>
    <t>IMPLEMENTACIÓN DE ACCIONES DE CONTROL DE AMENAZAS A LA POBLACIÓN CIVIL SEGURIDAD, ORDEN PÚBLICO Y CONVIVENCIA EN EL MUNICIPIO DE BARRANCABERMEJA</t>
  </si>
  <si>
    <t>Realizar un informe de identificación y análisis de amenazas en seguridad, orden público y convivencia a la población civil a nivel urbano y rural, en el cuatrienio.</t>
  </si>
  <si>
    <t>Informe realizado</t>
  </si>
  <si>
    <t>Fortalecimiento institucional</t>
  </si>
  <si>
    <t>A.17</t>
  </si>
  <si>
    <t>Secretaria de Gobierno</t>
  </si>
  <si>
    <t>IMPLEMENTACION DE ACCIONES DE CONTROL DE AMENAZAS A LA POBLACION CIVIL SEGURIDADORDEN PÚBLICO Y CONVIVENCIAEN EL MUNICIPIO DE BARRANCABERMEJA</t>
  </si>
  <si>
    <t>Formular e implementar el Plan Integral de Seguridad y Convivencia Ciudadana, durante el cuatrienio</t>
  </si>
  <si>
    <t>Plan Integral de Seguridad y Convivencia Ciudadana formulado e implementado</t>
  </si>
  <si>
    <t>Implementar dos (2) acciones de control de amenazas a la población civil, seguridad, orden público y convivencia identificadas en el Municipio, en el cuatrienio.</t>
  </si>
  <si>
    <t>Acciones de control implementadas</t>
  </si>
  <si>
    <t>Formación de Ciudadanía</t>
  </si>
  <si>
    <t>Elaborar e implementar un programa de promoción de una cultura de la legalidad (el respeto y el cumplimiento de la ley) y de corresponsabilidad ciudadana, durante el cuatrienio</t>
  </si>
  <si>
    <t>Programa elaborado e implementado.</t>
  </si>
  <si>
    <t>Justicia y seguridad</t>
  </si>
  <si>
    <t>A.18</t>
  </si>
  <si>
    <t>Formular e Implementar un programa de Formación Ciudadana orientado al respeto por derechos y deberes, durante el cuatrienio.</t>
  </si>
  <si>
    <t>Programa formulado e implementado</t>
  </si>
  <si>
    <t>Gestionar la construcción y dotación en el Municipio de Barrancabermeja de un hogar de paso y un Centro de atención penal Juvenil, durante el cuatrienio.</t>
  </si>
  <si>
    <t>Construcción y dotación gestionada</t>
  </si>
  <si>
    <t>APOYO PARA EL FUNCIONAMIENTO DEL CENTRO DE ATENCIÓN ESPECIAL CAE QUE BENEFICIE A JÓVENES DEL MUNICIPIO DE BARRANCABERMEJA SANTANDER, CENTRO ORIENTE</t>
  </si>
  <si>
    <t>Apoyar el funcionamiento de un centro de atención especial (CAE) durante el cuatrienio.</t>
  </si>
  <si>
    <t>Centro de atención especial apoyado y en funcionamiento</t>
  </si>
  <si>
    <t>APOYO  AL FUNCIONAMIENTO DEL SISTEMA DE ATENCIÓN DE RESPONSABILIDAD PENAL JUDICIAL EN EL MUNICIPIO DE BARRANCABERMEJA</t>
  </si>
  <si>
    <t>Apoyar el funcionamiento del Sistema de Atención de Responsabilidad Penal Judicial, durante el cuatrienio</t>
  </si>
  <si>
    <t>Apoyo realizado para el funcionamiento del centro</t>
  </si>
  <si>
    <t>IMPLEMENTACIÓN DE PARA LA PREVENCIÓN A VÍCTIMAS DE ABUSO SEXUAL Y VIOLENCIA INTRA FAMILIAR EN EL MUNICIPIO DE BARRANCABERMEJA</t>
  </si>
  <si>
    <t>Implementar y desarrollar dos (2) acciones para la prevención a víctimas de abuso sexual y violencia intrafamiliar, durante el cuatrienio.</t>
  </si>
  <si>
    <t>Acciones implementadas y desarrolladas</t>
  </si>
  <si>
    <t>APOYO AL FUNCIOMIENTO DEL HOGAR DE PASO DE CONFORMIDAD CON LO ESTIPULADO EN LA RESOLUCIÓN 6021 DE 2010, EN EL MUNICIPIO DE BARRANCABERMEJA, DEPARTAMENTO DE SANTANDER</t>
  </si>
  <si>
    <t>Apoyar el funcionamiento del Hogar de paso de conformidad con lo estipulado en la Resolución 6021 de 2010, durante el cuatrienio.</t>
  </si>
  <si>
    <t>Apoyo realizado para el funcionamiento del hogar de paso</t>
  </si>
  <si>
    <t>Fortalecimiento Institucional por la Seguridad Si es Posible</t>
  </si>
  <si>
    <t>APOYO PARA EL FORTALECIMIENTO DE LAS DOS (2) COMISARIAS DE FAMILIA Y DIEZ (10) INSPECCIONES DE POLICIA DEL MUNICIPIO DE BARRANCABERMEJA SANTANDER, CENTRO ORIENTE</t>
  </si>
  <si>
    <t>Mantener el apoyo de las dos (2) Comisarias de Familia y 10 Inspecciones de Policía, durante el cuatrienio</t>
  </si>
  <si>
    <t>Comisarías de familia e inspecciones mantenidos</t>
  </si>
  <si>
    <t>APOYO A ORGANISMOS DE SEGURIDAD SEÚN LA LEY 1421 DE 2010 FONSET EN EL MUNICIPIO DE BARRANCABERMEJA</t>
  </si>
  <si>
    <t>Mantener el apoyo durante el cuatrienio, a cinco (5) organismos de seguridad según Ley 1421 de 2010-FONSET – de conformidad con el Plan Integral de Seguridad y convivencia ciudadana, durante el cuatrienio.</t>
  </si>
  <si>
    <t>Apoyos mantenidos</t>
  </si>
  <si>
    <t>FORTALECIMIENTO TÉCNICO JURÍDICO Y ADMINISTRATIVO DE LA SECRETARIA DE GOBIERNO EN EL MUNICIPIO DE BARRANCABERMEJA SANTANDER, CENTRO ORIENTE</t>
  </si>
  <si>
    <t>Apoyar la gestión de la Secretaria de Gobierno mediante el fortalecimiento técnico, jurídico y administrativo en los procesos de planeación, ejecución seguimiento y control a los programas y proyectos, durante el cuatrienio</t>
  </si>
  <si>
    <t>Apoyo de gestión realizado</t>
  </si>
  <si>
    <t>Mantener el apoyo a tres (3) instituciones de interés público (Registraduría, Defensoría del Pueblo y Red de Veedurías), durante el cuatrienio.</t>
  </si>
  <si>
    <t>Número de instituciones apoyadas</t>
  </si>
  <si>
    <t>APOYO A LOS CINCO ORGANISMOS DE SEGURIDAD Y CONVIVENCIA DE CONFORMIDAD CON EL ACUERDO 020 DE 2011 EN EL MUNICIPIO DE BARRANCABERMEJA, DEPARTAMENTO DE SANTANDER, VIGENCIA 2016 - 2020</t>
  </si>
  <si>
    <t>Mantener el apoyo a los cinco (5) organismos de seguridad y convivencia, de conformidad al Acuerdo 020 de 2011, durante el cuatrienio.</t>
  </si>
  <si>
    <t>APOYO A LA MODERNIZACIÓN DEL CENTRO DE CONVIVENCIA CIUDADANA DEL MUNICIPIO DE BARRANCABERMEJA</t>
  </si>
  <si>
    <t>Apoyar la modernización del centro de convivencia ciudadana, en el cuatrienio.</t>
  </si>
  <si>
    <t>Centro apoyado</t>
  </si>
  <si>
    <t>Formular e implementar un programa para desarrollar las acciones dinamizadoras del Centro de Convivencia Ciudadana durante el cuatrienio.</t>
  </si>
  <si>
    <t>Desarrollar un (1) programa relacionado con la prevención de la explotación sexual comercial de niños, niñas y adolescentes durante el cuatrienio</t>
  </si>
  <si>
    <t>Gestionar la construcción de un (1) centro de integración ciudadana, en el cuatrienio.</t>
  </si>
  <si>
    <t>Centros de integración ciudadana gestionados</t>
  </si>
  <si>
    <t>Espacio Público Incluyente</t>
  </si>
  <si>
    <t>Mejorar dos (2) procesos relacionados con el ordenamiento del territorio y recuperación del espacio público.</t>
  </si>
  <si>
    <t>RECUPERACION DEL ESPACIO PÚBLICO Y ÁREAS INVADIDAS EN EL MUNICIPIO DE BARRANCABERMEJA SANTANDER, CENTRO ORIENTE</t>
  </si>
  <si>
    <t>Desarrollar un (1) programa que permita la recuperación del espacio público y áreas invadidas, durante el cuatrienio.</t>
  </si>
  <si>
    <t>Participación Ciudadana</t>
  </si>
  <si>
    <t>Atender en el 100% los mecanismos participativos de las organizaciones sociales (JAC, JAL, líderes y diferentes grupos poblacionales).</t>
  </si>
  <si>
    <t>REALIZAR 2 ACCIONES PARA EL FORTALECIMIENTO DE LA PARTICIPACIÓN CIUDADANA EN LAS COMUNAS Y CORREGIMIENTOS</t>
  </si>
  <si>
    <t>REALIZAR 2 ACCIONES PARA EL FORTALECIMIENTO DE LA PARTICIPACIÓN CIUDADANA EN LAS COMUNAS Y CORREGIMIENTOS, EN EL CUATRIENIO</t>
  </si>
  <si>
    <t>Acciones de fortalecimiento realizadas</t>
  </si>
  <si>
    <t>EJECUTAR CUATRO  TALLERES DE CAPACITACIÓN A MIEMBROS DE LA JAC, JAL Y LÍDERES CON ÉNFASIS EN CONTROL CIUDADANO Y TEMAS DE GOBIERNO, EN EL CUATRIENIO.</t>
  </si>
  <si>
    <t>Ejecutar cuatro (4) talleres de capacitación a Miembros de la JAC, JAL y líderes con énfasis en Control Ciudadano y Temas de Gobierno, en el cuatrienio.</t>
  </si>
  <si>
    <t>Talleres ejecutados</t>
  </si>
  <si>
    <t>Gestionar la conformación de una Escuela de Gobierno, participación y derechos (iniciación, formación y especialización) en el cuatrienio.</t>
  </si>
  <si>
    <t>Escuela de Gobierno gestionada</t>
  </si>
  <si>
    <t>DISEÑAR EL SISTEMA MUNICIPAL DE PLANEACIÓN Y GESTIÓN PARTICIPATIVA DEL DESARROLLO, EN EL CUATRIENIO</t>
  </si>
  <si>
    <t>Diseñar el sistema municipal de planeación y gestión participativa del desarrollo, en el cuatrienio</t>
  </si>
  <si>
    <t>Sistema diseñado</t>
  </si>
  <si>
    <t>APOYO A LAS ACCIONES DE FORTALECIMIENTO DE LAS JUNTAS ADMINISTRADORAS LOCALES Y JUNTAS DE ACCION COMUNAL DEL MUNICIPIO DE BARRANCABERMEJA</t>
  </si>
  <si>
    <t>Realizar cuatro (4) acciones de fortalecimiento y apoyo a las Juntas de Acción Comunal y Juntas Administradoras Locales en Comunas y Corregimientos, durante el cuatrienio</t>
  </si>
  <si>
    <t>Número de acciones realizadas</t>
  </si>
  <si>
    <t>CAPACITACIÓN EN DEMOCRACIA Y GOBERNABILIDAD A LOS EDILES DEL MUNICIPIO DE BARRANCABERMEJA. SANTANDER, CENTRO ORIENTE.</t>
  </si>
  <si>
    <t>Implementar un programa de fortalecimiento de la democracia y la gobernabilidad, en el cuatrienio.</t>
  </si>
  <si>
    <t>DESARROLLAR UN PROGRAMA QUE PERMITA DOTAR A LAS DISTINTAS ORGANIZACIONES COMUNALES DE HERRAMIENTAS NECESARIAS PARA FACILITAR SU LABOR</t>
  </si>
  <si>
    <t>Desarrollar un (1) programa que permita dotar a las distintas Organizaciones Comunales de herramientas necesarias para facilitar su labor, durante el cuatrienio.</t>
  </si>
  <si>
    <t>CREAR EL COMITÉ MUNICIPAL DE PRECIOS Y PROTECCIÓN AL CONSUMIDOR</t>
  </si>
  <si>
    <t>Crear el Comité Municipal de Precios y Protección al Consumidor, en el cuatrienio</t>
  </si>
  <si>
    <t>Comité creado</t>
  </si>
  <si>
    <t>FORMULAR Y PRESENTAR PROYECTO DE ACUERDO PARA MODIFICAR LOS CUATRO (4) ESPACIOS DE PARTICIPACIÓN CIUDADANA (JAC, JAL, AJAV, CTP)</t>
  </si>
  <si>
    <t>Formular y presentar proyecto de Acuerdo para modificar los cuatro (4) espacios de participación ciudadana (JAC, JAL, AJAV, CTP).</t>
  </si>
  <si>
    <t>Proyecto de Acuerdo Formulado y presentado</t>
  </si>
  <si>
    <t>Cultura Ciudadana</t>
  </si>
  <si>
    <t>Promover una cultura tendiente a generar cambios en los comportamientos de los ciudadanos orientados al respeto por las leyes y prácticas sociales asertivas, durante el cuatrienio.</t>
  </si>
  <si>
    <t>Realizar un diagnóstico sobre comportamientos y motivaciones de las personas, en el cuatrienio</t>
  </si>
  <si>
    <t>Diagnóstico realizado</t>
  </si>
  <si>
    <t>Desarrollo comunitario</t>
  </si>
  <si>
    <t>A.16</t>
  </si>
  <si>
    <t xml:space="preserve">FORTALECIMIENTO DE LA CULTURA CIUDADANA Y LA CONVIVENCIA PACÍFICA EN EL MUNICIPIO DE BARRANCABERMEJA </t>
  </si>
  <si>
    <t>Diseñar e implementar un programa convivencia, confianza y cultura ciudadana orientado a promover valores, principios y reestablecer confianza ciudadana, durante el cuatrienio</t>
  </si>
  <si>
    <t>Programa diseñado e implementado</t>
  </si>
  <si>
    <t xml:space="preserve">FORTALECIMIENTO DE LA CULTURA CIUDADANA Y LA CONVIVENCIA PACIFICA EN EL MUNICIPIO DE BARRANCABERMEJA </t>
  </si>
  <si>
    <t>Establecer un Programa de Fomento del Arte y la Cultura, en todas sus manifestaciones, que recoja el patrimonio y el legado etnocultural que facilite a las personas reconocer y relacionarse con los espacios urbanos con el fin de valorar y construir sentido de pertenencia con la ciudad, promover los valores y principios cívicos y mejorar la convivencia, durante el cuatrienio.</t>
  </si>
  <si>
    <t>Programa  de fomento del arte y la cultura fortalecido</t>
  </si>
  <si>
    <t>DESARROLLO DE UN PROGRAMA DE PROMOCIÓN DEL DIALOGO Y LA CONCERTACIÓN DE MECANISMOS ALTERNATIVOS DE RESOLUCIÓN DE CONFLICTOS EN BARRANCABERMEJA</t>
  </si>
  <si>
    <t>Desarrollar un (1) programa de promoción del dialogo y la concertación, así como de los mecanismos alternativos de resolución de conflictos, como nuevo paradigma para resolver los problemas sociales, durante el cuatrienio</t>
  </si>
  <si>
    <t>Implementar un (1) programa de promotores de la cultura ciudadana para desarrollarse con los estudiantes en sus prácticas y alfabetización de educación secundaria y con los beneficiarios de los subsidios de educación superior.</t>
  </si>
  <si>
    <t>Realizar quince (15) campañas pedagógicas orientadas a generar cultura ciudadana de respeto al Espacio Público, durante el cuatrienio.</t>
  </si>
  <si>
    <t>Campañas realizadas</t>
  </si>
  <si>
    <t>Atención a Población Interna Carcelaria</t>
  </si>
  <si>
    <t>Mejorar las condiciones de vida de la población carcelaria en un 5%.</t>
  </si>
  <si>
    <t>Gestión para la construcción de un centro carcelario con la financiación del gobierno nacional y aportes municipales acorde a las necesidades de la región, durante el cuatrienio</t>
  </si>
  <si>
    <t>Gestión realizada y aportes realizados</t>
  </si>
  <si>
    <t>Centros de Reclusión</t>
  </si>
  <si>
    <t>A.11</t>
  </si>
  <si>
    <t>Desarrollar un programa de emprendimiento con población carcelaria y sus familiares.</t>
  </si>
  <si>
    <t>Atención Integral a Víctimas</t>
  </si>
  <si>
    <t>Incrementar en el 10% la atención a la población víctima por la violencia con programas, proyectos y acciones logrando fortalecer su condición durante la ejecución del plan de desarrollo 2016-2019.</t>
  </si>
  <si>
    <t>FORMULAR Y PRESENTAR PARA APROBACIÓN LA POLÍTICA PÚBLICA MUNICIPAL PARA LA PREVENCIÓN Y ATENCIÓN INTEGRAL DE LA POBLACIÓN VÍCTIMA DEL CONFLICTO ARMADO</t>
  </si>
  <si>
    <t>Formular y presentar para aprobación la Política Pública Municipal para la Prevención y Atención Integral de la Población Víctima del conflicto armado.</t>
  </si>
  <si>
    <t>Política pública formulada y presentada para aprobación.</t>
  </si>
  <si>
    <t>Atención a grupos vulnerables - promoción social</t>
  </si>
  <si>
    <t>A.14</t>
  </si>
  <si>
    <t>ARTICULAR UNA ACCIÓN POR AÑO, EN EL MARCO DE LA CORRESPONSABILIDAD CON LAS ENTIDADES DEL GOBIERNO NACIONAL, GOBERNACIÓN DE SANTANDER Y OTRAS ENTIDADES PARA GARANTIZAR LA ATENCIÓN INTEGRAL A LAS VÍCTIMAS TENIENDO EN CUENTA LOS PRINCIPIOS DE CONCURRENCIA, SUBSIDIARIEDAD Y COMPLEMENTARIEDAD</t>
  </si>
  <si>
    <t>Articular una (1) acción por año, en el marco de la corresponsabilidad con las entidades del gobierno nacional, gobernación de Santander y otras entidades para garantizar la atención integral a las víctimas teniendo en cuenta los principios de concurrencia, subsidiariedad y complementariedad</t>
  </si>
  <si>
    <t>Acción articulada</t>
  </si>
  <si>
    <t>REALIZAR 800 ACCIONES DE ATENCIÓN JURÍDICA Y PSICOSOCIAL EN EL MARCO DE LA REPARACIÓN INTEGRAL A LAS VÍCTIMAS DE LA VIOLENCIA QUE SE IMPLEMENTEN DURANTE EL CUATRIENIO.</t>
  </si>
  <si>
    <t>Realizar (800) acciones de atención jurídica y psicosocial en el marco de la reparación integral a las víctimas de la violencia que se implementen durante el cuatrienio.</t>
  </si>
  <si>
    <t>Número de acciones de atención jurídica realizadas</t>
  </si>
  <si>
    <t>APOYO AL PROGRAMA DE ATENCIÓN INTEGRAL A VÍCTIMAS EN EL MUNICIPIO DE BARRANCABERMEJA SANTANDER, CENTRO ORIENTE</t>
  </si>
  <si>
    <t>Ejecutar un (1) programa de atención integral con enfoque diferencial para la población victima según los criterios de género, edad, etnia y discapacidad, durante el cuatrienio.(Ley 1448 de 2011).</t>
  </si>
  <si>
    <t>APOYO AL FUNCIONAMIENTO DE LA MESA MUNICIPAL DE PARTICIPACIÓN DE LAS VÍCTIMAS DEL CONFLICTO ARMADO DEL MUNICIPIO DE BARRANCABERMEJA</t>
  </si>
  <si>
    <t>Apoyo para el funcionamiento a la Mesa Municipal de Participación de las Victimas</t>
  </si>
  <si>
    <t>Funcionamiento apoyado.</t>
  </si>
  <si>
    <t>ACTUALIZAR LA CARACTERIZACIÓN DE LA POBLACIÓN VICTIMA CON EL FIN DE IDENTIFICAR NECESIDADES Y AVANCES EN SU PROCESO DE REPARACIÓN INTEGRAL</t>
  </si>
  <si>
    <t>Actualizar la caracterización de la población victima con el fin de identificar necesidades y avances en su proceso de reparación integral.</t>
  </si>
  <si>
    <t>Caracterización actualizada</t>
  </si>
  <si>
    <t>Actualizar el Plan de Acción Territorial para la población víctima, durante el cuatrienio</t>
  </si>
  <si>
    <t>Plan de acción territorial actualizado</t>
  </si>
  <si>
    <t>APOYAR LA COFINANCIACIÓN, AMPLIACIÓN Y ATENCIÓN CRAIV</t>
  </si>
  <si>
    <t>Apoyar la cofinanciación, ampliación y atención CRAIV</t>
  </si>
  <si>
    <t>Apoyo realizado</t>
  </si>
  <si>
    <t>APOYAR UN PROCESO DE REPARACIÓN COLECTIVA DEL MUNICIPIO</t>
  </si>
  <si>
    <t>Apoyar un proceso de reparación colectiva del municipio en el cuatrienio.</t>
  </si>
  <si>
    <t>Procesos de reparación colectiva apoyados</t>
  </si>
  <si>
    <t xml:space="preserve">APOYO A LOS PROCESOS DE RETORNO Y REUBICACIÓN DEL MUNICIPIO </t>
  </si>
  <si>
    <t>Apoyo a los procesos de retorno y reubicación del municipio en el cuatrienio.</t>
  </si>
  <si>
    <t>Proceso de retorno y reubicación apoyado</t>
  </si>
  <si>
    <t>APOYO AL DESARROLLO DE ACTIVIDADES EN FECHAS CONMEMORATIVAS, REPARACIÓN SIMBÓLICA Y ACCIONES EN EL MARCO DE LAS MEDIDAS DE SATISFACCIÓN</t>
  </si>
  <si>
    <t>Apoyo al desarrollo de actividades en fechas conmemorativas, reparación simbólica y acciones en el marco de las medidas de satisfacción durante el cuatrienio.</t>
  </si>
  <si>
    <t>Actividades en fechas conmemorativas, reparación simbólica y acciones en el marco de las medidas apoyadas</t>
  </si>
  <si>
    <t>Derechos Humanos, Paz, Reconciliación y Postconflicto</t>
  </si>
  <si>
    <t xml:space="preserve">Garantizar en un 100% la articulación de los programas del gobierno nacional en el proceso de Paz y Postconflicto en el municipio durante la ejecución del plan de desarrollo del municipio.
</t>
  </si>
  <si>
    <t>PREVENCIÓN Y PROTECCIÓN DE LOS  DERECHOS HUMANOS LA PAZ LA RECONCILIACIÓN Y POSTCONFLICTO EN EL MUNICIPIO DE BARRANCABERMEJA</t>
  </si>
  <si>
    <t>Actualizar y presentar para aprobación la política pública municipal de derechos humanos, en el cuatrienio.</t>
  </si>
  <si>
    <t>Política pública actualizada y presentada para aprobación.</t>
  </si>
  <si>
    <t>Realizar una actividad de gestión para articular y apoyar los programas del gobierno nacional en el proceso de postconflicto, en el municipio durante el cuatrienio</t>
  </si>
  <si>
    <t>Actividad realizada</t>
  </si>
  <si>
    <t xml:space="preserve">Fortalecer en el 100% los mecanismos que garanticen la
promoción, protección, defensa de los DDHH y DIH y el goce de estos.
</t>
  </si>
  <si>
    <t>Reactivar y fortalecer el Consejo Municipal de Paz, en el cuatrienio</t>
  </si>
  <si>
    <t>Consejo Municipal de Paz reactivado y fortalecido</t>
  </si>
  <si>
    <t>Crear la mesa de población desmovilizada, reintegrada y excombatiente.</t>
  </si>
  <si>
    <t>Mesa creada</t>
  </si>
  <si>
    <t>Implementar una (1) acción integral contra Minas Antipersonales (MAP, MUSE y AEI) en el cuatrienio</t>
  </si>
  <si>
    <t>Acción implementada</t>
  </si>
  <si>
    <t>Crear e implementar un programa integral que garantice la promoción, protección y defensa de los DDHH y DIH, durante el cuatrienio.</t>
  </si>
  <si>
    <t>Programa creado e implementado</t>
  </si>
  <si>
    <t>FORTALECIMIENTO A LAS ACCIONES QUE CONTRIBUYAN A LA PREVENCIÓN Y PROTECCIÓN DE LOS DERECHOS HUMANOS Y DIH</t>
  </si>
  <si>
    <t>Desarrollar cuatro (4) acciones de paz encaminadas a la protección y sana convivencia de las familias de nuestro municipio, durante el cuatrienio.</t>
  </si>
  <si>
    <t>Barrancabermeja Equitativa e Incluyente</t>
  </si>
  <si>
    <t>Garantizar a 200 familias el desarrollo de acciones de protección integral, durante el cuatrienio.</t>
  </si>
  <si>
    <t xml:space="preserve">DESARROLLAR E IMPLEMENTAR LAS ACCIONES QUE PERMITAN LA PERMANENCIA DE LOS BENEFICIARIOS DEL PROGRAMA MÁS FAMILIAS EN ACCIÓN Y MÁS JÓVENES EN ACCIÓN EN EL MUNICIPIO DE BARRANCABERMEJA, CENTRO ORIENTE </t>
  </si>
  <si>
    <t>Apoyar el desarrollo de las Estrategias establecidas por el Gobierno Nacional de familias en Acción y jóvenes en acción en el Municipio de Barrancabermeja.</t>
  </si>
  <si>
    <t>Estrategias Apoyadas</t>
  </si>
  <si>
    <t>Apoyar el desarrollo de las Estrategias establecidas por el Gobierno nacional relacionadas con los programas de atención a la población en condiciones de pobreza y pobreza extrema.(inclusión productiva, familias en pobreza extrema y victimas)</t>
  </si>
  <si>
    <t>Crear e implementar un programa de seguridad y participación, convivencia democrática y un desarrollo normativo institucional articulado que construya familias con empoderamiento de territorio y ciudadanía</t>
  </si>
  <si>
    <t>Desarrollar una estrategia para garantizar los derechos y beneficios establecidos Constitucionalmente para la libertad de cultos en el municipio.</t>
  </si>
  <si>
    <t>1.5: Desarrollo Rural</t>
  </si>
  <si>
    <t>Fortalecimiento Institucional para el Desarrollo Rural</t>
  </si>
  <si>
    <t>Incrementar en el 0,5% (19.600 Ton.) la producción agropecuaria y acuícola, como estrategia para el desarrollo integral de la economía local.</t>
  </si>
  <si>
    <t>FORTALECIMIENTO DEL CONSEJO MUNICIPAL DE DESARROLLO RURAL COMO ESTRATEGIA PARA PROMOVER LOS PROCESOS DE PARTICIPACIÓN, ASOCIATIVIDAD Y ALIANZAS EN EL SECTOR AGROPECUARIO DEL MUNICIPIO DE BARRANCABERMEJA</t>
  </si>
  <si>
    <t xml:space="preserve">Fortalecer la instancia de participación ciudadana que permita el reconocimiento, la identificación y priorización de las necesidades socioeconómicas de las comunidades rurales. </t>
  </si>
  <si>
    <t xml:space="preserve">Instancia de participación ciudadana fortalecida </t>
  </si>
  <si>
    <t>Agropecuario</t>
  </si>
  <si>
    <t>A.8</t>
  </si>
  <si>
    <t>UMATA</t>
  </si>
  <si>
    <t>Asistencia Técnica Integral y Transferencia de Tecnología</t>
  </si>
  <si>
    <t>Asistencia técnica integral directa a productores agropecuarios y pescadores artesanales del municipio de Barrancabermeja.</t>
  </si>
  <si>
    <t>Apoyar la prestación del servicio de Asistencia Técnica Integral directa y transferencia de tecnología, con vinculación del personal técnico, suministro de insumos, equipos y elementos básicos requeridos a 150 nuevos productores agropecuarios, durante el cuatrienio.</t>
  </si>
  <si>
    <t xml:space="preserve">Número de productores agropecuarios apoyados. </t>
  </si>
  <si>
    <t>Prestar el servicio integral de preparación de tierra para 500 nuevas hectáreas</t>
  </si>
  <si>
    <t xml:space="preserve">Número de hectáreas preparadas. </t>
  </si>
  <si>
    <t>Dotar el banco de maquinaria de los elementos básicos, equipos, herramientas y servicios que garanticen  la operación y prestación del servicio  al sector agropecuario, durante el cuatrienio.</t>
  </si>
  <si>
    <t xml:space="preserve">Banco de Maquinaria dotado. </t>
  </si>
  <si>
    <t>Apoyar la implementación de un (1) proyecto o iniciativa de ciencia, tecnología, innovación e investigación  aplicada al sector agropecuario, durante el cuatrienio</t>
  </si>
  <si>
    <t>Número de proyectos o iniciativas apoyados.</t>
  </si>
  <si>
    <t>Capacitar y/o formar en las áreas del sector agropecuario a cincuenta (50) trabajadores del campo mediante acciones conjuntas con el SENA, UNIPAZ y otras entidades, durante el cuatrienio.</t>
  </si>
  <si>
    <t>Número de trabajadores del campo capacitadas y/o</t>
  </si>
  <si>
    <t xml:space="preserve">Gestionar la implementación de una (1) Granja Integral Ecoturística Autosuficiente para la transferencia de tecnología e innovación, durante el cuatrienio. </t>
  </si>
  <si>
    <t xml:space="preserve">Granja integral Ecoturística gestionada. </t>
  </si>
  <si>
    <t>Apoyar la realización de cuatro (4) campañas integrales de asistencia técnica dirigidas al bienestar animal, durante el  cuatrienio.</t>
  </si>
  <si>
    <t xml:space="preserve">Número de campañas integrales de asistencia técnica de bienestar animal apoyadas. </t>
  </si>
  <si>
    <t xml:space="preserve">Actualizar el Plan General de Asistencia Técnica Directa a productores agropecuarios y pescadores artesanales en el cuatrienio </t>
  </si>
  <si>
    <t xml:space="preserve">Plan de Asistencia técnica actualizado. </t>
  </si>
  <si>
    <t>Seguridad Alimentaria Rural</t>
  </si>
  <si>
    <t>FORTALECIMIENTO UNIDADES PRODUCTIVAS BARRANCABERMEJA, SANTANDER, CENTRO ORIENTE</t>
  </si>
  <si>
    <t>Continuar apoyando a 1328 familias en producción de alimentos para el autoconsumo, soberanía y sostenibilidad alimentaria.</t>
  </si>
  <si>
    <t xml:space="preserve">Número de familias apoyadas. </t>
  </si>
  <si>
    <t>Promover cuatro (4) renglones productivos de economía campesina que garanticen la disponibilidad y el acceso de los alimentos a la población</t>
  </si>
  <si>
    <t>Crear Consejo Municipal de Pesca, durante el cuatrienio</t>
  </si>
  <si>
    <t>Fortalecimiento de la Pesca</t>
  </si>
  <si>
    <t xml:space="preserve">FORTALECIMIENTO DE LA PESCA ARTESANAL DEL MUNICIPIO DE BARRANCBERMEJA </t>
  </si>
  <si>
    <t>Apoyar un programa para la implementación para la veda del Bocachico y el Bagre con apoyos integrales para los pescadores durante el cuatrienio</t>
  </si>
  <si>
    <t>Programa apoyado</t>
  </si>
  <si>
    <t>Apoyar un programa de fortalecimiento del Sistema de Pesca artesanal y de producción en cautiverio durante el cuatrienio</t>
  </si>
  <si>
    <t>Apoyar el desarrollo acuícola mediante la suscripción de dos (2) alianzas estratégica durante el cuatrienio</t>
  </si>
  <si>
    <t>Numero de alianzas estratégicas suscritas</t>
  </si>
  <si>
    <t>Apoyar a las asociaciones de pescadores mediante la dotación de cuatro (4) Unidades Especiales de Pesca Artesanal UEPA durante el cuatrienio.</t>
  </si>
  <si>
    <t>Numero de UEPAs entregadas</t>
  </si>
  <si>
    <t>Formular un (1) Plan Municipal de Recuperación de la Pesca y los cuerpos de agua, durante el cuatrienio.</t>
  </si>
  <si>
    <t>Plan Formulado</t>
  </si>
  <si>
    <t>Institucionalizar a nivel Municipal la Veda del Bocachico y la Veda del Bagre durante el cuatrienio.</t>
  </si>
  <si>
    <t>Veda institucionalizada</t>
  </si>
  <si>
    <t>Consejo Municipal Pesca creado</t>
  </si>
  <si>
    <t>Fortalecimiento de Organizaciones Rurales</t>
  </si>
  <si>
    <t>APLICACIÓN DE  INICIATIVAS PARA EL DESARROLLO  PRODUCTIVO  DE LA MUJER RURAL EN EL  MUNICIPIO DE BARRANCABERMEJA</t>
  </si>
  <si>
    <t>Fortalecer dos (2) organizaciones de mujeres campesinas con iniciativa productivas durante el cuatrienio</t>
  </si>
  <si>
    <t>Incluir a la mujer rural en cuatro (4) iniciativas de asistencia técnica empresarial orientada al sector rural, durante el cuatrienio.</t>
  </si>
  <si>
    <t xml:space="preserve">Número de iniciativas de asistencia técnica con inclusión de mujeres. </t>
  </si>
  <si>
    <t>Desarrollo y Fortalecimiento Actividades Productivas Rurales</t>
  </si>
  <si>
    <t>Apoyo al desarrollo de actividades productivas rurales y de emprendimieto de productores y empresas del sector agropecuario del Municipio de Barrancabermeja.</t>
  </si>
  <si>
    <t>Apoyar a cuatro (4) empresas del sector agropecuario en procesos de emprendimiento</t>
  </si>
  <si>
    <t xml:space="preserve">Número de empresas apoyadas. </t>
  </si>
  <si>
    <t>Fortalecer la producción y comercialización de tres (3) productos de economía campesina y pan coger que funcionan en esquemas de mercados abiertos</t>
  </si>
  <si>
    <t xml:space="preserve">Número de productos fortalecidos. </t>
  </si>
  <si>
    <t>Tierras para la Productividad</t>
  </si>
  <si>
    <t>APOYO A LOS PROCESOS DE TITULACION DE PREDIOS RURALES EN EL MUNICIPIO DE BARRANCABERMEJA</t>
  </si>
  <si>
    <t>Apoyar la titulación de cincuenta (50) predios rurales en el municipio, durante el cuatrienio</t>
  </si>
  <si>
    <t>Numero de predios apoyados</t>
  </si>
  <si>
    <t>DESARROLLO DE ELEMENTOS DE PLANEACIÓN PARA EL SECTOR AGROPECUARIO EN EL MARCO DE LOS PROYECTOS PRODUCTIVOS DEL PLAN GENERAL DE ASISTENCIA TÉCNICA AGROPECUARIA DEL MUNICIPIO DE BARRANCABERMEJA</t>
  </si>
  <si>
    <t>Desarrollar una herramienta de planeación para la organización (vocación productiva) del sector rural del municipio, articulada a los lineamientos de política regional y nacional</t>
  </si>
  <si>
    <t xml:space="preserve">Numero de Corregimientos con Herramienta de planeacion / Numero total de corregimientos, por cien. </t>
  </si>
  <si>
    <t>Red Institucional para el Desarrollo Rural</t>
  </si>
  <si>
    <t>Nuevo</t>
  </si>
  <si>
    <t>Apoyo al desarrollo de alianzas estrategicas integrales para el sector agropecuaio  del municipio de Barrancabermeja </t>
  </si>
  <si>
    <t>Desarrollar tres (3) alianzas estratégicas para el desarrollo rural, sector agropecuario y acuícola para fortalecer los principales renglones y cadenas productivas durante el cuatrienio</t>
  </si>
  <si>
    <t xml:space="preserve">Número de alianzas estratégicas desarrolladas </t>
  </si>
  <si>
    <t>Apoyar la presentación y/o cofinanciación de un (1) proyecto que garantice el acceso a la tierra para la producción agropecuaria durante el cuatrienio</t>
  </si>
  <si>
    <t xml:space="preserve">Número de proyectos apoyados y/o cofinanciados </t>
  </si>
  <si>
    <t>Comercialización</t>
  </si>
  <si>
    <t>Desarrollo de acciones integrales de comercializacion e integracion para el sector agropecuario en el municipio de Barrancabermeja.</t>
  </si>
  <si>
    <t>Formular dos (2) planes de negocios para el sector agropecuario con énfasis en optimizar los procesos de comercialización y mercadeo durante el cuatrienio</t>
  </si>
  <si>
    <t>Numero de planes de negocios formulados</t>
  </si>
  <si>
    <t>Apoyar el desarrollo y participación en cuatro (4) ferias y eventos del sector agropecuario durante e cuatrienio</t>
  </si>
  <si>
    <t>Numero de ferias y eventos de sector apoyados</t>
  </si>
  <si>
    <t>Financiación para el Desarrollo Rural</t>
  </si>
  <si>
    <t xml:space="preserve">IMPLEMENTACIÓN DEL SISTEMA DE COFINANCIACIÓN E INCENTIVOS A LOS PROYECTOS DE DESARROLLO RURAL EN EL MUNICIPIO DE BARRANCABERMEJA </t>
  </si>
  <si>
    <t>Apoyar la implementación de un (1) sistema para la cofinanciación de proyectos e incentivo a la capitalización rural ICR Regional, FAGC Fondo Agropecuario de Garantías Complementarias y FORCAP, durante el cuatrienio.</t>
  </si>
  <si>
    <t>Sistema para la cofinanciación apoyado</t>
  </si>
  <si>
    <t>1.7: Desarrollo Territorial</t>
  </si>
  <si>
    <t>Instrumentos de Planificación Territorial</t>
  </si>
  <si>
    <t>FORMULACIÓN, ADOPCIÓN E IMPLEMENTACIÓN DEL PLAN DE ORDENAMIENTO TERRITORIAL -POT- DEL MUNICIPIO DE BARRANCABERMEJA, SANTANDER, CENTRO ORIENTE</t>
  </si>
  <si>
    <t>Realizar la actualización y presentación del proyecto de Acuerdo para  aprobación del Plan de Ordenamiento Territorial, en el cuatrienio.</t>
  </si>
  <si>
    <t xml:space="preserve">Actualización y presentación del POT realizada </t>
  </si>
  <si>
    <t>Fortalecimiento Institucional</t>
  </si>
  <si>
    <t>Oficina Asesora de Planeación</t>
  </si>
  <si>
    <t>Realizar estudio de curva de Isoprecios, durante el cuatrienio.</t>
  </si>
  <si>
    <t>Estudios realizados</t>
  </si>
  <si>
    <t>Realizar el estudio de actualización catastral (sobre orto fotoplano reciente 2016), durante el cuatrienio.</t>
  </si>
  <si>
    <t>Actualizar el Expediente Municipal, durante el cuatrienio.</t>
  </si>
  <si>
    <t>Expediente municipal actualizado</t>
  </si>
  <si>
    <t>FORTALECIMIENTO A LA LEGALIZACIÓN DE ASENTAMIENTOS HUMANOS EN EL MUNICIPIO DE BARRANCABERMEJA, SANTANDER, CENTRO ORIENTE</t>
  </si>
  <si>
    <t>Llevar a cabo la legalización de cinco (5) asentamientos con el desarrollo del programa de Legalización urbanística, durante el cuatrienio.</t>
  </si>
  <si>
    <t>Número de asentamientos legalizados</t>
  </si>
  <si>
    <t>Realizar a cinco (5) barrios legalizados el seguimiento, evaluación y control urbanístico, durante el cuatrienio.</t>
  </si>
  <si>
    <t>Número de seguimientos evaluación y control realizados</t>
  </si>
  <si>
    <t>Realizar 300 acciones de control Urbanístico (licencias, usos de suelo, publicidad, enajenación), durante el cuatrienio</t>
  </si>
  <si>
    <t>Control de acción urbanística realizado</t>
  </si>
  <si>
    <t>ACTUALIZACIÓN DE LA ESTRATIFICACIÓN SOCIOECONÓMICA DEL MUNICIPIO DE BARRANCABERMEJA, SANTANDER, CENTRO ORIENTE</t>
  </si>
  <si>
    <t>Actualizar en un 30% la estratificación socioeconómica del Municipio de Barrancabermeja, durante el cuatrienio.</t>
  </si>
  <si>
    <t>Porcentaje de estratificación socieconómica actualizada</t>
  </si>
  <si>
    <t>ACTUALIZACIÓN DE LA BASE DE DATOS SISBEN DE ACUERDO A LOS LINEAMIENTOS DEL DNP, EN EL MUNICIPIO DE BARRANCABERMEJA, SANTANDER, CENTRO ORIENTE  </t>
  </si>
  <si>
    <t>Realizar la actualización del SISBEN, de acuerdo a los lineamientos del DNP, durante el cuatrienio.</t>
  </si>
  <si>
    <t>Sisben actualizado</t>
  </si>
  <si>
    <t>ACTUALIZACIÓN, REVISIÓN Y AJUSTE A LA NOMENCLATURA EN EL MUNICIPIO DE BARRANCABERMEJA, SANTANDER, CENTRO ORIENTE</t>
  </si>
  <si>
    <t>Desarrollar un programa para implementar la nueva nomenclatura en el cuatrienio.</t>
  </si>
  <si>
    <t xml:space="preserve">Actualizacion Plan Maestro de Espacio Publico Dotacional, en el Municipio de Barrancabermeja, Santander </t>
  </si>
  <si>
    <t>Actualizar el Plan Maestro de Espacio Público y Dotacional, en el cuatrienio.</t>
  </si>
  <si>
    <t>Plan maestro y dotacional actualizado</t>
  </si>
  <si>
    <t>1.8: Fortalecimiento institucional y planeación de lo publico</t>
  </si>
  <si>
    <t xml:space="preserve">Planeación de lo Público </t>
  </si>
  <si>
    <t>Mantener en el 76,8% el IGA (índice de Gobierno Abierto) en el cuatrienio. (IGA línea base 2014).</t>
  </si>
  <si>
    <t>Implementación del Seguimiento y Evaluación al Plan de Desarrollo del Municipio de Barrancabermeja, Santander, Centro Oriente</t>
  </si>
  <si>
    <t>Actualizar e Implementar el Sistema de Seguimiento y Evaluación del Plan de Desarrollo 2016-2019.</t>
  </si>
  <si>
    <t>Sistema de Seguimiento y Evaluación del Plan de Desarrollo actualizado implementado</t>
  </si>
  <si>
    <t>FORTALECIMIENTO AL BANCO DE PROGRAMAS Y PROYECTOS DE INVERSIÓN MUNICIPAL (BPPIM) EN EL MUNICIPIO DE BARRANCABERMEJA, SANTANDER, CENTRO ORIENTE</t>
  </si>
  <si>
    <t>Apoyar el funcionamiento y el desarrollo del banco de programas y proyectos de inversión municipal, durante el cuatrienio.</t>
  </si>
  <si>
    <t>Banco de programas y proyectos apoyado</t>
  </si>
  <si>
    <t>RECOPILACIÓN Y DIVULGACIÓN DE LA INFORMACIÓN ESTADÍSTICA Y ECONÓMICA IMPRESA Y DIGITAL DEL MUNICIPIO DE BARRANCABERMEJA , SANTANDER, CENTRO ORIENTE</t>
  </si>
  <si>
    <t>Realizar la publicación anual de la revista Barrancabermeja en cifras.</t>
  </si>
  <si>
    <t>Número de publicaciones realizadas</t>
  </si>
  <si>
    <t>Fortalecimiento de la competitividad, conectividad y sostenibilidad regional a través de la promoción como ciudad global de Barrancabermeja.</t>
  </si>
  <si>
    <t>Apoyar la realización de los estudios y diseños de dos (2) proyectos para la competitividad, conectividad y sostenibilidad regional, durante el cuatrienio</t>
  </si>
  <si>
    <t>Número de estudios y diseños apoyados</t>
  </si>
  <si>
    <t>APOYO AL CONSEJO TERRITORIAL DE PLANEACIÓN DEL MUNICIPIO DE BARRANCABERMEJA SANTANDER </t>
  </si>
  <si>
    <t>Apoyar administrativa, técnica y logística al Consejo Territorial de Planeación durante el cuatrienio.</t>
  </si>
  <si>
    <t>Consejo Territorial apoyado</t>
  </si>
  <si>
    <t>APOYO AL SEGUIMIENTO, EVALUACIÓN, RESULTADOS Y RENDICIÓN PÚBLICA DE CUENTAS DE LA ADMINISTRACIÓN MUNICIPAL</t>
  </si>
  <si>
    <t>Apoyar administrativa, institucional y logísticamente los cuatro (4) procesos relacionados con el seguimiento, evaluación, gestión de resultados y rendición pública de cuentas durante el cuatrienio.</t>
  </si>
  <si>
    <t>Número de procesos apoyados durante el cuatrienio</t>
  </si>
  <si>
    <t>Formular y articular el plan de Etnodesarrollo a las políticas del Plan de Desarrollo municipal.</t>
  </si>
  <si>
    <t>Plan de Etnodesarrollo formulado y articulado</t>
  </si>
  <si>
    <t xml:space="preserve">Elaboración e implementación del Plan de Seguridad Alimentaria y Nutricional en el Municipio de Barrancabermeja, Santander </t>
  </si>
  <si>
    <t>Elaboración e implementación del Plan de Seguridad Alimentaria y Nutricional Municipal.</t>
  </si>
  <si>
    <t>Plan de Seguridad Alimentaria del Municipio de Barrancabermeja elaborado e implementado</t>
  </si>
  <si>
    <t>Activar el comité de Seguridad Alimentaria y Nutricional (SAN) del municipio.</t>
  </si>
  <si>
    <t>Comité activado</t>
  </si>
  <si>
    <t>Plan de Movilidad Urbana Sostenible (PMUS)</t>
  </si>
  <si>
    <t>Reducir en un 10% el índice de personas muertas por causas asociadas a los accidentes de tránsito por cada 100.000 habitantes.</t>
  </si>
  <si>
    <t>META DE GESTIÓN</t>
  </si>
  <si>
    <t>Formular y presentar proyecto de Acuerdo de la Política pública de Movilidad en el Municipio de Barrancabermeja, durante el cuatrienio.</t>
  </si>
  <si>
    <t>Politica Publica de Movilidad</t>
  </si>
  <si>
    <t>Transporte</t>
  </si>
  <si>
    <t>A.9</t>
  </si>
  <si>
    <t>Inspeccion de Transito y Transporte</t>
  </si>
  <si>
    <t>Crear el Consejo Asesor del Plan de Movilidad Urbana Sostenible (PMUS), durante el cuatrienio.</t>
  </si>
  <si>
    <t>Consejo Asesor de Plan de Movilidad Urbana sostenible creado</t>
  </si>
  <si>
    <t>Formular y adoptar el Plan de Movilidad Urbana Sostenible.</t>
  </si>
  <si>
    <t xml:space="preserve">Plan de Movilidad Urbana Sostenible formulado y adoptado, durante el cuatrienio. </t>
  </si>
  <si>
    <t>Implementar veinte (20) diálogos Ciudadanos por la Movilidad, durante el cuatrienio.</t>
  </si>
  <si>
    <t xml:space="preserve">Diálogos Ciudadanos Implementados. </t>
  </si>
  <si>
    <t>Reuniones con  grupos de actores viales para promover una adecuada cultura de la movilidad, convocatoria de tres reuniones con la comunidad.</t>
  </si>
  <si>
    <t>01/01/2018 
31/12/2018</t>
  </si>
  <si>
    <t>Firmar veinte (20) “Pactos ciudadanos por la Movilidad”, durante el cuatrienio.</t>
  </si>
  <si>
    <t>Pactos ciudadanos firmados</t>
  </si>
  <si>
    <t>Firma de 3 pactos con la comunidad convocada en Diálogos por la movilidad en la que se plantean acuerdos de cumplimiento para el desarrollo de una adecuada cultura de movilidad.</t>
  </si>
  <si>
    <t>En proceso de certificación</t>
  </si>
  <si>
    <t>Implementación de un (1) Plan de Medios y manejo de Redes sociales para dar a conocer las diferentes actividades, programas y acciones que realiza la ITTB en materia de Movilidad, durante el cuatrienio.</t>
  </si>
  <si>
    <t xml:space="preserve">Plan de Medios y Manejo de Redes Sociales implementados </t>
  </si>
  <si>
    <t>Implementar plan de medios de la ITTB, contratación de medios de comunicación y redes sociales.</t>
  </si>
  <si>
    <t>Celebrar un (1) Convenio Interinstitucional para el fortalecimiento de la cultura de la movilidad, durante el cuatrienio.</t>
  </si>
  <si>
    <t xml:space="preserve">Convenio Interinstitucional celebrado. </t>
  </si>
  <si>
    <t>Gestionar convenio marco para la realización de campañas de cultura de la Movilidad.</t>
  </si>
  <si>
    <t>Sistema Integral de Control de Tránsito</t>
  </si>
  <si>
    <t>Modernizar la red de semaforización actual, por un sistema de semaforización inteligente que optimice los flujos viales y reduzca la congestión vehicular, durante el cuatrienio.</t>
  </si>
  <si>
    <t xml:space="preserve">Sistema de semaforización modernizado. </t>
  </si>
  <si>
    <t>MANTENIMIENTO Y FORTALECIMIENTO DE LA RED DE SEMAFORIZACIÓN EN EL MUNICIPIO DE BARRANCABERMEJA</t>
  </si>
  <si>
    <t>Semaforizar cuatro (4) nuevas intersecciones viales, durante el cuatrienio.</t>
  </si>
  <si>
    <t>Número de intersecciones semaforizadas</t>
  </si>
  <si>
    <t>Obra pública e interventoria para la Instalación de dos intersecciones semáforicos en puntos críticos de la ciudad.</t>
  </si>
  <si>
    <t>Mantener la Red de Semáforos, durante el cuatrienio.</t>
  </si>
  <si>
    <t xml:space="preserve">Red mantenida. </t>
  </si>
  <si>
    <t>Contrato de operación y mantenimiento de la red de semaforización</t>
  </si>
  <si>
    <t>FORTALECIMIENTO DE LA SEÑALIZACIÓN VIAL EN EL MUNICIPIO DE BARRANCABERMEJA</t>
  </si>
  <si>
    <t>Demarcar 10.000 metros cuadrados de marcas viales, durante el cuatrienio.</t>
  </si>
  <si>
    <t>Metros Cuadrados Demarcados</t>
  </si>
  <si>
    <t>Contratar apoyo como ayudantes de señalización de la ITTB e Ingeniero Civil que apoye y supervise las labores de señalización.</t>
  </si>
  <si>
    <t>Demarcar 20.000 metros lineales, durante el cuatrienio.</t>
  </si>
  <si>
    <t xml:space="preserve">Metros lineales demarcados. </t>
  </si>
  <si>
    <t xml:space="preserve">Suministro de insumos, materiales y herramientas para la señalización de algunas vías del municipio de Barrancabermeja </t>
  </si>
  <si>
    <t>Instalar doscientas (200) señales verticales nuevas, durante el cuatrienio.</t>
  </si>
  <si>
    <t>Número de señales verticales nuevas instaladas</t>
  </si>
  <si>
    <t xml:space="preserve">Obra pública e interventoria  para la señalización vial Vertical en el Municipio de Barrancabermeja </t>
  </si>
  <si>
    <t>Realizar mantenimiento a cien (100) señales verticales, durante el cuatrienio.</t>
  </si>
  <si>
    <t>Número de señales verticales con mantenimiento realizadas.</t>
  </si>
  <si>
    <t>Obra pública para el mantenimiento de señales verticales en el municipio de Barrancabermeja.</t>
  </si>
  <si>
    <t>Equipamiento Urbano y Logístico para el Transporte</t>
  </si>
  <si>
    <t>Reglamentar e implementar la operación de 35 zonas de estacionamiento regulado, durante el cuatrienio.</t>
  </si>
  <si>
    <t xml:space="preserve">Número de zonas de parqueadero reglamentadas </t>
  </si>
  <si>
    <t>Equipamiento</t>
  </si>
  <si>
    <t>A.15</t>
  </si>
  <si>
    <t>Gestionar convenio para el funcionamiento y operación de las zonas de estacionamiento regulado.</t>
  </si>
  <si>
    <t>FORMULACIÓN E IMPLEMENTACIÓN DE UN NUEVO MODELO DE TRANSPORTE PÚBLICO COLECTIVO ACORDE CON LAS NECSIDADES DEL MUNICIPIO DE BARRANCABERMEJA.</t>
  </si>
  <si>
    <t>Implementación de un nuevo modelo de Transporte Público colectivo acorde con las necesidades del municipio en condiciones de calidad, seguridad, comodidad y eficiencia, durante el cuatrienio.</t>
  </si>
  <si>
    <t>Nuevo Esquema de Transporte Público Implementado.</t>
  </si>
  <si>
    <t xml:space="preserve">Contratar Asesoría y apoyo técnico para el direccionamiento estratégico y apoyo en la conformación y estructuración del nuevo modelo de Transporte Público Colectivo de Barrancabermeja. </t>
  </si>
  <si>
    <t>Cultura de la Movilidad Segura</t>
  </si>
  <si>
    <t>META DE GESTION</t>
  </si>
  <si>
    <t>Realizar la reglamentación para el uso de parqueaderos públicos en la ciudad (horarios, tarifas, etc.), durante el cuatrienio.</t>
  </si>
  <si>
    <t>Reglamentación realizada</t>
  </si>
  <si>
    <t>Gestionar la reglamentación para el uso de parquederos públicos en la ciudad.</t>
  </si>
  <si>
    <t>Promover el uso de parqueaderos públicos dirigida a 1000 conductores, mediante la realización de campañas, durante el cuatrienio.</t>
  </si>
  <si>
    <t xml:space="preserve">Número de conductores promovidos en el uso de parqueaderos públicos. </t>
  </si>
  <si>
    <t>Gestionar a través del plan de medios la promoción de campañas para el adecuado uso de parqueaderos públicos</t>
  </si>
  <si>
    <t>IMPLEMENTACIÓN DE ACCIONES PARA EL FORTALECIMIENTO DE LA CULTURA DE LA MOVILIDAD SEGURA EN EL MUNICIPIO DE BARRANCABERMEJA</t>
  </si>
  <si>
    <t>Incrementar en 1.000 usuarios de las vías, las campañas referidas a la prevención del consumo de alcohol, durante el cuatrienio.</t>
  </si>
  <si>
    <t>Número de usuarios incrementados con campañas sobre prevención en el consumo de alcohol.</t>
  </si>
  <si>
    <t>Calibración y mantenimiento de equipos de medición y control para apoyo en los operativos pedagógicos y de control.</t>
  </si>
  <si>
    <t>META GESTIÓN</t>
  </si>
  <si>
    <t>Implementar una estrategia de formación ciudadana a dos mil (2.000) personas en el uso de los medios de Transporte Público en la ciudad, durante el cuatrienio.</t>
  </si>
  <si>
    <t>Estrategia de formación en el uso de medios de transporte público implementada.</t>
  </si>
  <si>
    <t>Gestionar a través del plan de medios la promoción de campañas para motivar el uso del transporte público.</t>
  </si>
  <si>
    <t>Incrementar en el 40% el número de agentes de tránsito para control en la movilidad.</t>
  </si>
  <si>
    <t>Porcentaje de incremento de agentes de tránsito</t>
  </si>
  <si>
    <t>Contratación nómina temporal de 20 agentes de tránsito para apoyo del cuerpo motorizado.</t>
  </si>
  <si>
    <t>Implementar una (1) aula móvil sobre seguridad vial dirigida a dos mil (2.000) usuarios de las vías, durante el cuatrienio.</t>
  </si>
  <si>
    <t>Aula móvil de seguridad vial implementada</t>
  </si>
  <si>
    <t>Capacitar usuarios de la vías en aspectos de seguridad vial y cumplimiento de las normas de tránsito. Meta de gestión.</t>
  </si>
  <si>
    <t>Capacitar a ocho mil (8.000) estudiantes sobre normas de seguridad vial, durante el cuatrienio.</t>
  </si>
  <si>
    <t>Número de estudiantes capacitados en normas de seguridad vial</t>
  </si>
  <si>
    <t>Desarrollo de programas de patrulleritos, patrulla juvenil y prevención vial en el aula.</t>
  </si>
  <si>
    <t>Capacitar a 200 conductores de servicio público de transporte sobre convivencia y seguridad vial, durante el cuatrienio.</t>
  </si>
  <si>
    <t>Número de conductores del servicio público de transporte capacitados en convivencia y seguridad vial.</t>
  </si>
  <si>
    <t>Contratar servicio de capacitación para conductores de transporte de servicio público sobre convivencia y seguridad vial en el municipio de Barrancabermeja.</t>
  </si>
  <si>
    <t>Implementar un grupo de 20 promotores de la seguridad vial, durante el cuatrienio.</t>
  </si>
  <si>
    <t>Número de promotores de la seguridad vial implementados.</t>
  </si>
  <si>
    <t>Contratar 20 promotores de seguridad vial.</t>
  </si>
  <si>
    <t>Fortalecimiento Institucional de la Inspección de Tránsito y Transporte</t>
  </si>
  <si>
    <t xml:space="preserve"> MEJORAMIENTO DE LA INFRAESTRUCTURA FÍSICA DE LA INSPECCIÓN DE TRÁNSITO Y TRANSPORTE DE BARRANCABERMEJA</t>
  </si>
  <si>
    <t>Mejorar la infraestructura física (estudios, diseños, mobiliario, módulos, red estructurada, red eléctrica, central de cómputo) de la ITTB, durante el cuatrienio.</t>
  </si>
  <si>
    <t>Infraestructura física de la ITTB modernizada</t>
  </si>
  <si>
    <t>Promoción del Desarrollo</t>
  </si>
  <si>
    <t>A.13</t>
  </si>
  <si>
    <t>Suministro e instalación de torniquete para el control de acceso de los usuarios y personal de la ITTB, Compra de sistema de protección contra descargas eléctricas, Suministro e instalacIón de aire acondicionado central de 25 TR, Reparación de placa y cubierta de las instalaciones de la ITTB.</t>
  </si>
  <si>
    <t>Implementar la Oficina de Atención al Ciudadano en la ITTB, en el cuatrienio.</t>
  </si>
  <si>
    <t>Oficina de atención al ciudadano implementada en la ITTB.</t>
  </si>
  <si>
    <t>Gestionar recursos humanos y técnicos para implementar oficina de atención al ciudadano.</t>
  </si>
  <si>
    <t>FORTALECIMIENTO DE LOS PROCESOS INSTITUCIONALES DE LA INSPECCIÓN DE TRÁNSITO Y TRANSPORTE DE BARRANCABERMEJA</t>
  </si>
  <si>
    <t>Implementar II fase del sistema de gestión documental en la ITTB, durante el cuatrienio.</t>
  </si>
  <si>
    <t>Fase II del sistema de gestión documental de la ITTB implementado</t>
  </si>
  <si>
    <t>Implementación de la segunda fase del sistema de gestión documental de la ITTB (diseño de herramientas archivisticas)</t>
  </si>
  <si>
    <t>META GESTION</t>
  </si>
  <si>
    <t>Elaborar e implementar un Plan de recuperación de cartera y fortalecimiento del proceso coactivo y persuasivo de la ITTB.</t>
  </si>
  <si>
    <t>Plan de recuperación de cartera elaborado e implementado</t>
  </si>
  <si>
    <t>Seguimiento a la implementación de plan de recuperación de cartera. META DE GESTION</t>
  </si>
  <si>
    <t>Realizar dos (2) Convenios interinstitucionales para Fortalecer procesos de capacitación en áreas misionales.</t>
  </si>
  <si>
    <t xml:space="preserve">Convenios interinstitucionales de capacitación en áreas misionales realizados. </t>
  </si>
  <si>
    <t>Contratar servicio de capacitación en Revisión de Planes de Seguridad Vial, para funcionarios de la ITTB</t>
  </si>
  <si>
    <t>Fortalecer quince (15) procesos institucionales con profesionales de apoyo.</t>
  </si>
  <si>
    <t xml:space="preserve">Número de Procesos institucionales fortalecidos con profesionales de apoyo. </t>
  </si>
  <si>
    <t>Contratación de profesionales de apoyo de los diferentes procesos de la ITTB.
Servicio de Hosting, Correo coporativo .</t>
  </si>
  <si>
    <t>FORMULACIÓN DE ESTUDIOS PARA LA MODIFICACIÓN DE LA PLANTA DE PERSONAL DE LA INSPECCIÓN DE TRÁSITO Y TRANSPORTE DE BARRANCABERMEJA, SANTANDER, CENTRO ORIENTE</t>
  </si>
  <si>
    <t>Realizar un (1) estudio para modificar la planta de personal de la ITTB.</t>
  </si>
  <si>
    <t>Estudio para modificación de planta de personal realizado.</t>
  </si>
  <si>
    <t>Contratar la consultoria para el rediseño institucional de la ITTB</t>
  </si>
  <si>
    <t>Diseñar un (1) Plan que garantice autosostenibilidad financiera de la ITTB en el mediano y largo plazo, durante el cuatrienio.</t>
  </si>
  <si>
    <t>Plan Diseñado</t>
  </si>
  <si>
    <t>Diseño del plan de autosostenibilidad financiera de la ITTB. Meta de gestión.</t>
  </si>
  <si>
    <t>mplementar un (1) Sistema de Control de Vehículos para entrega y salida de vehículos de Patios adscritos a la ITTB, durante el cuatrienio.</t>
  </si>
  <si>
    <t>Sistema de Control de Vehículos implementado</t>
  </si>
  <si>
    <t>Contratar operación y sostenimiento de sistema de contro de vehículos en patios. Meta de gestión</t>
  </si>
  <si>
    <t>Disponer de un (1) Parqueadero y una (1) Grúa para el Apoyo a la Gestión Operativa, durante el cuatrienio.</t>
  </si>
  <si>
    <t>Servicio de Parqueadero y Grúa Contrato</t>
  </si>
  <si>
    <t>Meta de gestión. Supervisión contrato de parquedero y grua para getión operativa de la ITTB.</t>
  </si>
  <si>
    <t>Servicios Públicos de Calidad Incluyendo Energía Eléctrica</t>
  </si>
  <si>
    <t>Mantener el 97% de la cobertura del servicio de acueducto en el área urbana, durante el cuatrienio.</t>
  </si>
  <si>
    <t>Rehabilitación de Redes de Alcantarillado Sanitario del Municipio de Barrancabermeja, Santander, Centro Oriente</t>
  </si>
  <si>
    <t xml:space="preserve">Rehabilitar 2.000 ml. Redes de acueducto urbano, durante el cuatrienio. </t>
  </si>
  <si>
    <t>Metros lineales de redes de acueducto rehabilitadas</t>
  </si>
  <si>
    <t>APSB</t>
  </si>
  <si>
    <t>A.3</t>
  </si>
  <si>
    <t>Secretaria de Infraestructura</t>
  </si>
  <si>
    <t>APOYO A LA REALIZACIÓN DE ESTUDIOS Y DISEÑOS DE ESTRATEGIAS DE COMPETITIVIDAD, CONECTIVIDAD Y SOSTENIBILIDAD REGIONAL EN EL MUNICIPIO DE BARRANCABERMEJA - SANTANDER</t>
  </si>
  <si>
    <t xml:space="preserve">Construir 500 metros de nuevas redes de acueducto urbano, durante el cuatrienio. </t>
  </si>
  <si>
    <t>Metros lineales de nuevas redes de acueducto construidas.</t>
  </si>
  <si>
    <t>Estudios y diseños para la construcción del acueducto del centro poblado del corregimiento de El Lanito del Municipio de Barrancabermeja</t>
  </si>
  <si>
    <t>Garantizar el servicio de agua potable a la comunidad del Centro poblado El Llanito, durante el cuatrienio.</t>
  </si>
  <si>
    <t>Servicio de agua potable garantizada.</t>
  </si>
  <si>
    <t>SUBSIDIOS PARA LOS ESTRATOS 1, 2 Y 3 DEL SERVICIO DE ACUEDUCTO DEL PERÍMETRO URBANO DEL MUNICIPIO DE BARRANCABERMEJA</t>
  </si>
  <si>
    <t>Subsidiar durante el cuatrienio al 100% de los usuarios de los estratos 1, 2 y 3, el servicio de acueducto, en los términos de lo establecido en la Ley 142 de 1994.</t>
  </si>
  <si>
    <t>Porcentaje de usuarios subsidiados de los estratos 1, 2, 3.</t>
  </si>
  <si>
    <t>Garantizar, durante el cuatrienio el mínimo vital de agua potable al 100% de los usuarios de los estratos 1 y 2.</t>
  </si>
  <si>
    <t>Porcentaje del mínimo vital garantizado.</t>
  </si>
  <si>
    <t>ACTUALIZACIÓN CATASTRO DE REDES DE ACUEDUCTO DEL MUNICIPIO DE BARRANCABERMEJA</t>
  </si>
  <si>
    <t>Actualizar en el cuatrienio el catastro de redes de acueducto en el área urbana</t>
  </si>
  <si>
    <t>Catastro de redes de acueducto actualizado.</t>
  </si>
  <si>
    <t>Aumentar en un 1% la cobertura del alcantarillado sanitario en el área urbano, durante el cuatrienio.</t>
  </si>
  <si>
    <t>Rehabilitación de redes de alcantarillado sanitario del municipio de Barrancabermeja Santander Centro Oriente</t>
  </si>
  <si>
    <t>Rehabilitar 1.000 ml de redes de alcantarillado sanitario urbano, durante el cuatrienio.</t>
  </si>
  <si>
    <t>Metros lineales de redes de alcantarillado sanitario rehabilitadas</t>
  </si>
  <si>
    <t>Construcción Alcantarillado Sanitario del Municipio de Barrancabermeja, Santander, Centro Oriente</t>
  </si>
  <si>
    <t xml:space="preserve">Construir 500 metros lineales de nuevas redes de alcantarillado sanitario urbano, durante el cuatrienio. </t>
  </si>
  <si>
    <t>Metros lineales de nuevas redes de alcantarillado sanitario construidas</t>
  </si>
  <si>
    <t>SUBSIDIOS PARA LOS ESTRATOS 1,2,3 DEL SERVICIO DE ALCANTARILLADO DEL PERIMETRO URBANO DEL MUNICIPIO DE BARRANCABERMEJA</t>
  </si>
  <si>
    <t>Subsidiar durante el cuatrienio al 100% de los usuarios de los estratos 1, 2 y 3, el servicio de alcantarillado, en los términos de lo establecidos en la Ley 142 de 1994.</t>
  </si>
  <si>
    <t>ADECUACIÓN, PUESTA EN MARCHA, OPERACIÓN Y MANTENIMIENTO DE LAS PLANTAS DE TRATAMIENTO DE AGUA POTABLE RURALES DEL MUNICIPIO DE BARRANCABERMEJA</t>
  </si>
  <si>
    <t>Crear un programa para la operación y mantenimiento de los acueductos y alcantarillados rurales durante el cuatrienio.</t>
  </si>
  <si>
    <t>Programa creado.</t>
  </si>
  <si>
    <t>Actualizar en el cuatrienio el catastro de redes de alcantarillado en el área urbana</t>
  </si>
  <si>
    <t xml:space="preserve">CONSTRUCCIÓN ALCANTARILLADO PLUVIAL DEL MUNICIPIO DE BARRANCABERMEJA, SANTANDER, CENTRO ORIENTE  </t>
  </si>
  <si>
    <t xml:space="preserve">Construir 500 ml de redes de alcantarillado pluvial y rehabilitar 500 ml pluvial en el área urbana, durante el cuatrienio. </t>
  </si>
  <si>
    <t>Metros lineales de redes de alcantarillado pluvial construidas y rehabilitadas.</t>
  </si>
  <si>
    <t xml:space="preserve">Construir 1 km de colectores de alcantarillado, durante el cuatrienio.   </t>
  </si>
  <si>
    <t>Kilómetros de colectores de alcantarillado construidos</t>
  </si>
  <si>
    <t>Incrementar en 1% el porcentaje de tratamiento de aguas residuales del área urbana, durante el cuatrienio.</t>
  </si>
  <si>
    <t xml:space="preserve">Construcción del emisario final, durante el cuatrienio. </t>
  </si>
  <si>
    <t>Emisario final construido</t>
  </si>
  <si>
    <t xml:space="preserve">Construir la Planta de Tratamiento de Aguas Residuales San 
Silvestre, durante el cuatrienio. </t>
  </si>
  <si>
    <t>Planta de Tratamiento de Aguas Residuales San Silvestre Construida.</t>
  </si>
  <si>
    <t>ADECUACIÓN MINI PTAR'S DEL MUNICIPIO DE BARRANCABERMEJA SANTANDER</t>
  </si>
  <si>
    <t xml:space="preserve">Optimizar 9 mini-PTAR existentes, durante el cuatrienio. </t>
  </si>
  <si>
    <t>Número de Mini PTAR optimizadas</t>
  </si>
  <si>
    <t xml:space="preserve"> FORTALECIMIENTO A LA GESTIÓN TÉCNICA Y PROFESIONAL DEL SECTOR INFRAESTRUCTURA DEL MUNICIPIO DE BARRANCABERMEJA</t>
  </si>
  <si>
    <t xml:space="preserve">Apoyar técnica y profesionalmente el desarrollo de procesos de planeación, contratación, evaluación y seguimiento a programas y proyectos del sector de infraestructura, durante el cuatrienio. </t>
  </si>
  <si>
    <t>Procesos apoyados técnicamente y profesionalmente.</t>
  </si>
  <si>
    <t xml:space="preserve"> Rehabilitación DE REDES DE ALCANTARILLADO FLUVIAL EN EL MUNICIPIO DE Barrancabermeja, Santander, Centro Oriente.</t>
  </si>
  <si>
    <t>Rehabilitar y/o mantener 500 metros de redes de acueducto Rural, durante el cuatrienio.</t>
  </si>
  <si>
    <t>Metros lineales de redes de acueducto rehabilitadas y/o mantenidos</t>
  </si>
  <si>
    <t>Rehabilitar y/o mantener 500 ml redes de alcantarillado Rural, durante el cuatrienio.</t>
  </si>
  <si>
    <t>Metros lineales de redes de alcantarillado rural rehabilitadas y/o mantenidos</t>
  </si>
  <si>
    <t>Construir 500 metros de nuevas redes de alcantarillado rural, durante el cuatrienio.</t>
  </si>
  <si>
    <t>Metros lineales de nuevas redes de alcantarillado construidas.</t>
  </si>
  <si>
    <t xml:space="preserve">Operar y mantener el 100% de las Plantas de Tratamiento de Aguas Residuales urbanas, durante el cuatrienio. </t>
  </si>
  <si>
    <t>Plantas de Tratamiento de Aguas Residuales urbanas adecuadas, operadas y mantenidas</t>
  </si>
  <si>
    <t xml:space="preserve">Adecuar el 20% de las plantas de tratamiento de aguas residuales urbanas existentes, durante el cuatrienio. </t>
  </si>
  <si>
    <t>Porcentaje adecuado.</t>
  </si>
  <si>
    <t xml:space="preserve">Construir 1 nueva Planta de Tratamiento de Aguas Residuales rurales, durante el cuatrienio. </t>
  </si>
  <si>
    <t>Planta de Tratamiento de Aguas Residuales Construida.</t>
  </si>
  <si>
    <t>ADECUACIÓN, PUESTA EN MARCHA, OPERACIÓN Y MANTENIMIENTO DE LAS PLANTAS DE TRATAMIENTO DE AGUAS RESIDUALES RURALES DEL MUNICIPIO DE BARRANCABERMEJA</t>
  </si>
  <si>
    <t>Operar y mantener el 100% de las Plantas de Tratamiento de Aguas Residuales rurales, durante el cuatrienio.</t>
  </si>
  <si>
    <t>Plantas de Tratamiento de Aguas Residuales rurales adecuadas, operadas y mantenidas en el 100%.</t>
  </si>
  <si>
    <t xml:space="preserve">Adecuar el 20% de las plantas de tratamiento de aguas residuales rurales existentes, durante el cuatrienio. </t>
  </si>
  <si>
    <t xml:space="preserve">Construir 250 metros lineales de canales para el manejo de las aguas lluvias en el área urbana y rural, durante el cuatrienio. </t>
  </si>
  <si>
    <t>Metros lineales de canales de aguas lluvias construidos en el área urbana y rural.</t>
  </si>
  <si>
    <t>Construcción de 50 pozos sépticos veredales, durante el cuatrienio.</t>
  </si>
  <si>
    <t>Pozos sépticos construidos.</t>
  </si>
  <si>
    <t>Disminuir en 1% el índice de agua no contabilizada en el área urbana, durante el cuatrienio.</t>
  </si>
  <si>
    <t xml:space="preserve">Construir un kilómetro de anillo hidráulico, durante el cuatrienio. </t>
  </si>
  <si>
    <t>Km de Anillo hidráulico construido.</t>
  </si>
  <si>
    <t xml:space="preserve">Construir una estación sectorial de control, durante el cuatrienio. </t>
  </si>
  <si>
    <t>Estación sectorial construida.</t>
  </si>
  <si>
    <t>IMPLEMENTACIÓN DEL  PROGRAMA DE MICROMEDICIÓN DEL MUNICIPIO DE BARRANCABERMEJA</t>
  </si>
  <si>
    <t xml:space="preserve">Aumentar en un 3% la cobertura de micro medición, durante el cuatrienio. </t>
  </si>
  <si>
    <t>Cobertura de micro medición aumentada.</t>
  </si>
  <si>
    <t xml:space="preserve">Dotar al laboratorio de metrología de un equipo de calibración, durante el cuatrienio.  </t>
  </si>
  <si>
    <t>Laboratorio dotado de un Equipo de calibración.</t>
  </si>
  <si>
    <t>Mantener el Índice de Continuidad del Servicio de Acueducto en un 98%, durante el cuatrienio.</t>
  </si>
  <si>
    <t>Estudio para seleccionar la alternativa de abastecimiento mas conveniente para suministro de agua que garantice las condiciones de disponibilidad en el servicio de acueducto urbano de Barrancabermeja</t>
  </si>
  <si>
    <t xml:space="preserve">Optimizar el sistema captación y de tratamiento de agua potable urbano en un 10%, durante el cuatrienio. </t>
  </si>
  <si>
    <t>Porcentaje del sistema de captación y tratamiento optimizado.</t>
  </si>
  <si>
    <t>Mantener el Índice de Riesgo de Calidad del Agua en un valor inferior al 5%, durante el cuatrienio.</t>
  </si>
  <si>
    <t>MANTENIMIENTO Y EXPANSIÓN DEL SERVICIO DE ALUMBRADO PÚBLICO EN EL MUNICIPIO DE BARRANCABERMEJA, SANTANDER, CENTRO ORIENTE</t>
  </si>
  <si>
    <t xml:space="preserve">Asegurar la continuidad y calidad de la prestación del servicio de alumbrado público en un 99%, durante el cuatrienio. </t>
  </si>
  <si>
    <t>Porcentaje de continuidad y calidad del servicio.</t>
  </si>
  <si>
    <t>A.6</t>
  </si>
  <si>
    <t>Ampliar la cobertura en 700 luminarias en la prestación del servicio de alumbrado público, durante el cuatrienio.</t>
  </si>
  <si>
    <t>Cobertura ampliada.</t>
  </si>
  <si>
    <t xml:space="preserve">Ampliar la cobertura en 1.304 luminarias en la prestación del servicio de alumbrado público, instaladas en el sector rural, durante el cuatrienio. </t>
  </si>
  <si>
    <t xml:space="preserve">Renovar 5.222 luminarias a tecnología tipo LED en el sector urbano y rural del Municipio de Barrancabermeja, durante el cuatrienio. </t>
  </si>
  <si>
    <t>Luminarias de alumbrado público tipo led renovadas en el sector urbano y rural.</t>
  </si>
  <si>
    <t>Incrementar la cobertura del servicio de gas domiciliario en el 1% a nivel rural, durante el cuatrienio.</t>
  </si>
  <si>
    <t xml:space="preserve">Dotar doscientas (200) viviendas con acometida y red de distribución de gas natural y/o electrificación en el área rural del Municipio de Barrancabermeja, durante el cuatrienio. </t>
  </si>
  <si>
    <t>Número de viviendas rurales dotadas con acometida y red de distribución de gas natural y/o electrificación en el área rural.</t>
  </si>
  <si>
    <t xml:space="preserve">Conformación de Empresa Público Privada y/o concesión, para el uso de Energía Solar en Barrancabermeja, durante el cuatrienio. </t>
  </si>
  <si>
    <t xml:space="preserve">Conformación del órgano administrativo para el impulso de proyectos de Energía Solar en Barrancabermeja, durante el cuatrienio. </t>
  </si>
  <si>
    <t>Órgano administrativo conformado.</t>
  </si>
  <si>
    <t>Promocionar el uso de paneles solares en un 10% en empresas públicas y privadas, durante el cuatrienio.</t>
  </si>
  <si>
    <t>Porcentaje de empresas promocionadas.</t>
  </si>
  <si>
    <t>Realizar una campaña de promoción sobre el uso de paneles solares en las viviendas.</t>
  </si>
  <si>
    <t>Campaña de promoción realizada.</t>
  </si>
  <si>
    <t>Infraestructura Pública</t>
  </si>
  <si>
    <t>Garantizar el mejoramiento y/o mantenimiento al 100% de los edificios públicos, durante el cuatrienio.</t>
  </si>
  <si>
    <t xml:space="preserve">CONSTRUCCIÓN Y REHABILITACIÓN DE VIA Y ANDENES DIAGONAL 59 ENTRE TRANSVERSALES 47 Y 45 DEL MUNICIPIO DE BARRANCABERMEJA, SANTANDER, CENTRO ORIENTE  </t>
  </si>
  <si>
    <t>Recuperar dos parques y/o escenarios públicos, durante el cuatrienio</t>
  </si>
  <si>
    <t>Parques y/o escenarios públicos recuperados.</t>
  </si>
  <si>
    <t xml:space="preserve">Realizar el mejoramiento a la infraestructura en dos (2) dependencias de la Administración Municipal, durante el cuatrienio. </t>
  </si>
  <si>
    <t>Dependencias de la administración Municipal mejoradas.</t>
  </si>
  <si>
    <t>Desarrollo del Territorio</t>
  </si>
  <si>
    <t>Realizar el mantenimiento al cementerio público municipal,  durante el cuatrienio.</t>
  </si>
  <si>
    <t>Cementerio público municipal mantenido.</t>
  </si>
  <si>
    <t>Remodelar y/o mantener la Infraestructura de dos (2) plazas públicas del Municipio de Barrancabermeja, durante el cuatrienio.</t>
  </si>
  <si>
    <t>Plazas públicas remodeladas y/o mantenidas.</t>
  </si>
  <si>
    <t xml:space="preserve">Construir, ampliar y/o mantener 500 metros lineales de aceras y/o  Separadores en el territorio urbano y rural durante el cuatrienio. </t>
  </si>
  <si>
    <t>Metros lineales construidos, ampliados y/o mantenidos.</t>
  </si>
  <si>
    <t>Realizar la adecuación y/o mantenimiento a 10 parques  existentes del Municipio durante el cuatrienio.</t>
  </si>
  <si>
    <t>Numero de parques adecuados y/o mantenidos.</t>
  </si>
  <si>
    <t>MEJORAMIENTO, CONSTRUCCIÓN Y ADECUACIÓN DE OBRAS DE EQUIPAMIENTO URBANO EN ALGUNOS BARRIOS DEL MUNICIPIO DE BARRANCABERMEJA, DEPARTAMENTO DE SANTANDER</t>
  </si>
  <si>
    <t>Remodelar y modernizar 2 parques del Municipio de Barrancabermeja, durante el cuatrienio.</t>
  </si>
  <si>
    <t>Número de parques remodelados y modernizados.</t>
  </si>
  <si>
    <t>CONSTRUCCIÓN DE UN PARQUE EN EL MUNICIPIO DE BARRANCABERMEJA</t>
  </si>
  <si>
    <t>Construir un parque en el área urbana del municipio de Barrancabermeja.</t>
  </si>
  <si>
    <t>Parque construido.</t>
  </si>
  <si>
    <t>MEJORAMIENTO Y MANTENIMIENTO DE INFRAESTRUCTURA Y EQUIPAMIENTO DEL MUNICIPIO DE BARRANCABERMEJA</t>
  </si>
  <si>
    <t xml:space="preserve">Formular y ejecutar un programa de atención de obras  menores para mejoramiento de la infraestructura y equipamiento urbano y rural en todo el municipio durante el cuatrienio. </t>
  </si>
  <si>
    <t>Programa de obras menores formulado y ejecutado</t>
  </si>
  <si>
    <t>Articulación de Infraestructura Vial</t>
  </si>
  <si>
    <t>PAVIMENTACIÓN Y MEJORAMIENTO DE VÍAS VEHICULARES EN LOS DIFERENTES SECTORES DEL MUNICIPIO DE BARRANCABERMEJA, SANTANDER, CENTRO ORIENTE</t>
  </si>
  <si>
    <t xml:space="preserve">Realizar el mantenimiento y/o rehabilitación de 5 kilómetros de la malla vial urbana, durante el cuatrienio. </t>
  </si>
  <si>
    <t>Número de Kilómetros de vías urbanas mantenidas y/o rehabilitadas de la malla vial.</t>
  </si>
  <si>
    <t>Realizar el mantenimiento y/o rehabilitación de 25 kilómetros de la malla vial rural, durante el cuatrienio.</t>
  </si>
  <si>
    <t>Kilómetros de vías rurales mantenidas y/o rehabilitadas de la malla vial.</t>
  </si>
  <si>
    <t>Pavimentar y/o mejorar 4 kilómetros de vías durante el  cuatrienio.</t>
  </si>
  <si>
    <t>Kilómetros de la red vial pavimentados y/o mejorados.</t>
  </si>
  <si>
    <t xml:space="preserve">Realizar la construcción y/o Mantenimiento de 1 kilómetro de andenes teniendo en cuenta las necesidades de la población en situación de discapacidad durante el cuatrienio. </t>
  </si>
  <si>
    <t>Kilómetros de andenes mantenidos y/o rehabilitados.</t>
  </si>
  <si>
    <t>Adquirir durante el cuatrienio dos (2) máquinas y/o equipos  pesados para mejorar el parque automotor del Municipio.</t>
  </si>
  <si>
    <t>Número de maquinaria y/o Equipo pesado adquirido.</t>
  </si>
  <si>
    <t>Gestionar la formulación y construcción de un intercambiador vial durante el cuatrienio.</t>
  </si>
  <si>
    <t>Intercambiador vial gestionado y construido.</t>
  </si>
  <si>
    <t xml:space="preserve">CONSTRUCCIÓN OBRAS DE ESTABILIZACIÓN DE TALUDES EN EL MUNICIPIO DE BARRANCABERMEJA, SANTANDER, CENTRO ORIENTE  </t>
  </si>
  <si>
    <t>Construir 200 metros de obras para estabilización de taludes, durante el periodo de Gobierno.</t>
  </si>
  <si>
    <t>Metros lineales de obras de estabilización construidos.</t>
  </si>
  <si>
    <t>Infraestructura Estratégica</t>
  </si>
  <si>
    <t>Realizar inversión en 5 proyectos para el desarrollo del municipio de Barrancabermeja, durante el cuatrienio.</t>
  </si>
  <si>
    <t>Número de proyectos con inversión realizada.</t>
  </si>
  <si>
    <t>CONSTRUCCIÓN DE PROYECTOS PARA EL DESARROLLO DEL MUNICIPIO DE BARRANCABERMEJA</t>
  </si>
  <si>
    <t xml:space="preserve">Gestionar la realización de 5 proyectos para el desarrollo del municipio de Barrancabermeja, durante el cuatrienio.
</t>
  </si>
  <si>
    <t>Número de proyectos gestionados.</t>
  </si>
  <si>
    <t>Realizar durante el cuatrienio 3 estudios y/o diseños de  proyectos para el desarrollo del municipio.</t>
  </si>
  <si>
    <t>Número de estudios y/o diseños realizados.</t>
  </si>
  <si>
    <t>ELABORACIÓN DE CAMPAÑAS DE MEJORAMIENTO Y MANTENIMIENTO DE PARQUES, ANDENES Y/O MUNMENTOS</t>
  </si>
  <si>
    <t>Realizar 4 campañas  de mejoramiento y mantenimiento de  parques, andenes y/o monumentos.</t>
  </si>
  <si>
    <t>Campañas realizadas.</t>
  </si>
  <si>
    <t>CONSTRUCCIÓN Y/O ADECUACIÓN DE ESPACIOS COMUNALES DEL MUNICIPIO DE BARRANCABERMEJA</t>
  </si>
  <si>
    <t xml:space="preserve">Realizar dos (2) mantenimientos y/o construcciones y/o  mejoramiento de espacios comunales y comunitarios.
(Organizaciones) durante el cuatrienio. </t>
  </si>
  <si>
    <t>Espacios comunales con mantenimientos y/o construcciones y/o mejoramientos realizados.</t>
  </si>
  <si>
    <t>Fortalecimiento de lo Público</t>
  </si>
  <si>
    <t>NO REQUIERE PROYECTO</t>
  </si>
  <si>
    <t>Meta de Gestion</t>
  </si>
  <si>
    <t>Actualizar e Implementar dos (2) manuales: de ética y buen gobierno, durante el cuatrienio.</t>
  </si>
  <si>
    <t xml:space="preserve">Número de manuales actualizados e implementados. </t>
  </si>
  <si>
    <t xml:space="preserve">Fortalecimiento institucional </t>
  </si>
  <si>
    <t>A 17</t>
  </si>
  <si>
    <t>Secretaria General</t>
  </si>
  <si>
    <t>Formular e implementar el manual de convivencia laboral durante el cuatrienio.</t>
  </si>
  <si>
    <t xml:space="preserve">Manual de convivencia formulado e implementado </t>
  </si>
  <si>
    <t>PENDIENTE ELABORAR PROYECTO</t>
  </si>
  <si>
    <t>Mejoramiento de   la estructura administrativa de la alcaldia municipal de barrancabermeja-departamento de santander -centro oriente</t>
  </si>
  <si>
    <t>Modernizar y optimizar durante el cuatrienio la estructura administrativa, sus procesos y procedimientos, mediante el fortalecimiento del recurso humano y tecnológico que permita prestar un servicio oportuno y de calidad durante el cuatrienio.</t>
  </si>
  <si>
    <t xml:space="preserve">Administración Municipal modernizada y fortalecida </t>
  </si>
  <si>
    <t>Fortalecimiento institucional y mejoramiento continuo de los procesos integrales que forman parte de la gestion administrativa de la alcaldia municipal de barrancabermeja- santander- centro oriente</t>
  </si>
  <si>
    <t>Desarrollar un programa para el fortalecimiento y apoyo a la gestión administrativa e institucional relacionada con las áreas de la planeación, presupuestación, contratación, evaluación, seguimiento y control, durante el cuatrienio.</t>
  </si>
  <si>
    <t xml:space="preserve">Programa desarrollado </t>
  </si>
  <si>
    <t>Desarrollo del plan de capactiaciones dirigida al talento humano de la  alcaldia municipal de barrrancabermeja,  santander- centro oriente</t>
  </si>
  <si>
    <t>Implementar el plan institucional de capacitación, durante el cuatrienio.</t>
  </si>
  <si>
    <t xml:space="preserve">Plan institucional de capacitaciones implementado </t>
  </si>
  <si>
    <t>Desarrollo del programa de  estimulos -bienestar social e  incentivos  del talento humano de la alcaldia municipal de  barrancabermeja, santander- centro oriente</t>
  </si>
  <si>
    <t>Actualizar e implementar el programa de bienestar social y estímulos de los servidores públicos, durante el cuatrienio.</t>
  </si>
  <si>
    <t xml:space="preserve">Programa de estímulos actualizado e implementado </t>
  </si>
  <si>
    <t xml:space="preserve"> Desarrollo del sistema de gestion de seguridad y salud en el trabajo para los servidores publicos, del municipio de barrancabermeja, santander- centro oriente</t>
  </si>
  <si>
    <t>Crear e implementar durante el cuatrienio, un (1) sistema de Gestión de seguridad y salud en el trabajo para los servidores públicos, durante el cuatrienio.</t>
  </si>
  <si>
    <t xml:space="preserve">Sistema de gestión creado e implementado </t>
  </si>
  <si>
    <t>Fortalecimiento del sistema de gestion documental  para archivos de gestion y de fondos acumulados de la admnistracion municipal de barrancabermeja santander, centro oriente.</t>
  </si>
  <si>
    <t>Fortalecer y mejorar el sistema de gestión documental de la administración central durante el cuatrienio.</t>
  </si>
  <si>
    <t xml:space="preserve">Sistema de gestión documental fortalecido y mejorado </t>
  </si>
  <si>
    <t>Identificación de los bienes inmuebles de propiedad del municipio  de  barrancabermeja, santander- centro oriente.</t>
  </si>
  <si>
    <t>Elaborar y actualizar el inventario de bienes inmuebles del Municipio de Barrancabermeja, en el cuatrienio.</t>
  </si>
  <si>
    <t xml:space="preserve">Inventario de bienes inmuebles elaborado y actualizado </t>
  </si>
  <si>
    <t>Incrementar en un 10% la actualización del Modelo Estándar de Control Interno.</t>
  </si>
  <si>
    <t xml:space="preserve">Sistema MECI actualizado en un 10% </t>
  </si>
  <si>
    <t>Actualizar los 18 procesos de calidad, en el cuatrienio</t>
  </si>
  <si>
    <t xml:space="preserve">Numero de procesos actualizados </t>
  </si>
  <si>
    <t>Tramitar el 100% de las quejas e informes presentados tanto por los particulares como por los funcionarios públicos durante el cuatrienio.</t>
  </si>
  <si>
    <t xml:space="preserve">Porcentaje de quejas tramitadas </t>
  </si>
  <si>
    <t>Implementación del plan estratégico de comunicaciones por una barrancabermeja incluyente humana y productiva en el municipio de barrancabermeja santander-centro oriente.</t>
  </si>
  <si>
    <t>Diseñar e implementar un plan estratégico de comunicaciones por una Barrancabermeja Incluyente, Humana y Productiva, que permita canalizar interna y externamente la información originada de la gestión municipal, en el cuatrienio.</t>
  </si>
  <si>
    <t xml:space="preserve">Plan estratégico de comunicaciones diseñado e implementado </t>
  </si>
  <si>
    <t>Fortalecimiento Institucional, Asistencia Jurídica y Defensa Judicial</t>
  </si>
  <si>
    <t>Asesorar en el 100% a la administración municipal en la asistencia jurídica, defensa judicial y contractual.</t>
  </si>
  <si>
    <t>Fortalecimiento para los procesos jurídicos  del municipio de Barrancabermeja-departamento de Santander,-centro oriente</t>
  </si>
  <si>
    <t>Asesorar en el 100% en los aspectos jurídicos que requiera la Administración Municipal, durante el cuatrienio.</t>
  </si>
  <si>
    <t>Porcentaje de asesorias efectuadas</t>
  </si>
  <si>
    <t>Atender el 100% los procesos judiciales en que es parte el Municipio, durante el cuatrienio.</t>
  </si>
  <si>
    <t>Porcentaje de procesos atendidos</t>
  </si>
  <si>
    <t>Programa Fortalecimiento Fiscal y Financiero</t>
  </si>
  <si>
    <t>Mantener en el 85,3% la posición del municipio en el ranking del desempeño fiscal a nivel nacional.</t>
  </si>
  <si>
    <t xml:space="preserve">FORTALECIMIENTO DE LA GESTIÓN ECONÓMICA Y FINANCIERA DEL MUNICIPIO DE BARRANCABERMEJA SANTANDER </t>
  </si>
  <si>
    <t>Mantener el valor promedio del recaudo del tributo en el municipio durante el cuatrienio. (Recaudo proyectado vigencia 2016 Acuerdo 011 de 2015).</t>
  </si>
  <si>
    <t>Valor promedio de la línea de base mantenido</t>
  </si>
  <si>
    <t>Secretaria de Hacienda</t>
  </si>
  <si>
    <t>1.3: Empleo para los Barranqueños y Barranqueñas</t>
  </si>
  <si>
    <t>Empleo Humano, Incluyente y Productivo para los barranqueños y barranqueñas</t>
  </si>
  <si>
    <t>Incidir en el (4,8%) en los índices de desempleo (82.924) en el municipio de Barrancabermeja, durante el cuatrienio.</t>
  </si>
  <si>
    <t>Diseñar e implementar un Programa de Empleo Social, para la generación de 4000 empleos, con enfoque diferencial, durante el cuatrienio.</t>
  </si>
  <si>
    <t>Programa de empleo social Diseñado</t>
  </si>
  <si>
    <t>Promoción del desarrollo</t>
  </si>
  <si>
    <t>Desarrollo Economico y Social</t>
  </si>
  <si>
    <t>IMPLEMENTACIÓN DE UN PROGRAMA DE EMPLEO SOCIAL  (PES), EN EL MUNICIPIO DE BARRANCABERMEJA</t>
  </si>
  <si>
    <t>Establecer un sistema de información con herramientas informáticas para realizar el seguimiento al cumplimiento de la meta de resultado, durante el cuatrienio</t>
  </si>
  <si>
    <t>Sistema de informacion establecido</t>
  </si>
  <si>
    <t>Establecer una alianza estratégica para fortalecer la red observatorios regionales del mercado de trabajo (ORMET), contexto de productividad y medición Económica en el Municipio de Barrancabermeja, durante el cuatrienio.</t>
  </si>
  <si>
    <t>Alianza estrategica establecida</t>
  </si>
  <si>
    <t>ACTUALIZACIÓN DE LA POLITICA PUBLICA DE EMPLEO EN EL MUNICIPIO DE BARRANCABERMEJA</t>
  </si>
  <si>
    <t>Actualizar la política público privada de empleo.</t>
  </si>
  <si>
    <t>Politica publico privada actualizada</t>
  </si>
  <si>
    <t>Establecer dos (2) alianzas estratégicas para la promoción, divulgación, operación y prestación de los servicios de la agencia del servicio público de empleo, durante el cuatrienio.</t>
  </si>
  <si>
    <t>Número de alianzas con entidades prestadoras del servicio público de empleo establecidas</t>
  </si>
  <si>
    <t>Desarrollar un (1) programa de formación en artes y oficios acorde con la demanda del mercado laboral, durante el cuatrienio.</t>
  </si>
  <si>
    <t>Programa de formación desarrollado</t>
  </si>
  <si>
    <t>1.9: Desarrollo estratégico</t>
  </si>
  <si>
    <t>Establecer una (1) alianza público privada para cubrir las necesidades de empleo que incluya a la población vulnerable, teniendo en cuenta el enfoque diferencial, durante el cuatrienio.</t>
  </si>
  <si>
    <t>Número de alianzas público- privadas establecidas.</t>
  </si>
  <si>
    <t>Emprenderismo e Innovación</t>
  </si>
  <si>
    <t>Incrementar en 10% la creacion de nuevas iniciativas productivas.</t>
  </si>
  <si>
    <t xml:space="preserve">Proyecto APOYO AL FORTALECIMIENTO DE INICIATIVAS PRODUCTIVAS Y COMERCIALES EN DIFERENTES GRUPOS POBLACIONALES EN EL MUNICIPIO DE BARRANCABERMEJA </t>
  </si>
  <si>
    <t>Crear 50 nuevas iniciativas productivas en diferentes grupos poblacionales y sector economico en el cuatrenio. Entre Forcap y Desarrollo Economico.</t>
  </si>
  <si>
    <t>Número de Iniciativas productivas nuevas creadas.</t>
  </si>
  <si>
    <t>Fortalecer un 10% de las unidades productivas creadas.</t>
  </si>
  <si>
    <t>Fortalecer 50 iniciativas productivas en diferentes grupos poblacionales y sector economico durante el cuatrenio.Entre Forcap y Desarrollo Economico.</t>
  </si>
  <si>
    <t>Número de Iniciativas productivas fortalecidas.</t>
  </si>
  <si>
    <t>REESTRUCTURACION DE LA LINEA DE CREDITO PARA LAS MYPIMES EN EL MUNICIPIO DE BARRANCABERMEJA SANTANDER CENTRO</t>
  </si>
  <si>
    <t>Reestructurar la línea de crédito para la financiación del micro, pequeñas y medianas empresas, durante el cuatrienio</t>
  </si>
  <si>
    <t>línea de crédito reestructurada.</t>
  </si>
  <si>
    <t>Apoyar la cracion de una (1) unidad que fomente el emprendimiento social y solidario en las organizaciones existentes, durante el cuatrenio</t>
  </si>
  <si>
    <t>Número de unidades apoyadas</t>
  </si>
  <si>
    <t>FORTALECIMIENTO DE LA APROPIACION EN TECNOLOGIAS DE LA INFORMACION Y LAS COMUNICACIONES EN EL MUNICIPIO DE BARRANCABERMEJA</t>
  </si>
  <si>
    <t>Articular una (1) acción estratégica durante el cuatrienio con el Sistema Nacional y Departamental de productividad y competitividad, que permitan orientar la política y fortalecimiento de la economía local, durante el cuatrienio.</t>
  </si>
  <si>
    <t>FORTALECIMIENTO DE MISIONES Y/O EVENTOS FERIALES, PARA LA INTEGRACIÓN EMPRESARIAL DEL SECTOR SOLIDARIO DE BARRANCABERMEJA</t>
  </si>
  <si>
    <t xml:space="preserve">Apoyar durante el cuatrenio la participacion y realizacion de cuatro(4) misiones,eventos feriales y/o rueda de negocios que promuevan la integracion empresarial y de organizaciones del sector solidario, generando cadenas productivas y circuitos economicos </t>
  </si>
  <si>
    <t>Número de misiones, eventos y ruedas de negocios apoyados</t>
  </si>
  <si>
    <t xml:space="preserve">Formular y desarrollar en el cuatrienio un (1) programa de apoyo y/o incentivos a la investigación, desarrollo e innovación, así como de acceso a la tecnología, teniendo en cuenta el desarrollo urbano y las potencialidades del territorio. </t>
  </si>
  <si>
    <t xml:space="preserve">Programa formulado y desarrollado. </t>
  </si>
  <si>
    <t>Barrancabermeja Competitiva</t>
  </si>
  <si>
    <t>Fomentar una (1) acción para la competitividad en las empresas existentes, durante el cuatrienio.</t>
  </si>
  <si>
    <t>Realizar un (1) programa para promocionar la creación y el fortalecimiento de empresas que atiendan la demanda de las actividades de la red logística multimodal, durante el cuatrienio.</t>
  </si>
  <si>
    <t>Programa realizado.</t>
  </si>
  <si>
    <t>Realizar una (1) campaña de marketing para promocionar a Barrancabermeja como Nodo Multimodal de logística de transporte del país. (Navegabilidad Rio Magdalena, Infraestructura Vial, Aérea y Férrea), durante el cuatrienio.</t>
  </si>
  <si>
    <t>Campaña realizada.</t>
  </si>
  <si>
    <t>APOYO DE ESTRATEGIA PARA LA REALIZACIÓN DE DIFERENTES ACTIVIDADES DE PROMOCIÓN, DIVULGACIÓN Y FOMENTO EMPRESARIAL EN EL MUNICIPIO DE BARRANCABERMEJA -  SANTANDER, CENTRO ORIENTE</t>
  </si>
  <si>
    <t>Apoyar la ejecución de una estrategia que involucre la realización de actividades, convenios y/o alianzas de promoción, divulgación y fomento para llevar a cabo el desarrollo misiones, eventos, ferias, ruedas de negocios, que promuevan la generación de iniciativas de inversión, fortalecimiento empresarial, turístico, cultural, educativo, de investigación y desarrollo, artístico, productivo a nivel sectorial y/o territorial, durante el cuatrienio.</t>
  </si>
  <si>
    <t>Estrategia apoyada.</t>
  </si>
  <si>
    <t>Destino Barrancabermeja</t>
  </si>
  <si>
    <t>Mejorar en un 0.5% el desarrollo del sector turístico como actividad económica sostenible.</t>
  </si>
  <si>
    <t>Formular y presentar proyecto de Acuerdo del Plan de Desarrollo Turístico</t>
  </si>
  <si>
    <t>Plan de Desarrollo turístico formulado y presentado.</t>
  </si>
  <si>
    <t>FORMULACIÓN Y PRESENTACIÓN DEL PLAN DE DESARROLLO TURÍSTICO DE BARRANCABERMEJA SANTANDER</t>
  </si>
  <si>
    <t>Realizar una estrategia de promoción Turística, durante el cuatrenio</t>
  </si>
  <si>
    <t>Estrategia realizada</t>
  </si>
  <si>
    <t>Implementar un (1) programa que promocione la oferta turística del Municipio, durante el cuatrenio.</t>
  </si>
  <si>
    <t>Desarrollar un programa de capacitacion fomentando el buen uso de los recursos naturales, conservación de tradiciones socioculturales, promoción de producto artesanal, normatividad durante el cuatrenio.</t>
  </si>
  <si>
    <t>Articular la oferta turística del municipio a la agenda departamental y nacional como actividad económica generadora de desarrollo competitivo, durante el cuatrenio</t>
  </si>
  <si>
    <t>Oferta turística articulada</t>
  </si>
  <si>
    <t>Pilar-2: Cultura Ciudadana</t>
  </si>
  <si>
    <t>2.3: Integración Social</t>
  </si>
  <si>
    <t>Identidad Cultural</t>
  </si>
  <si>
    <t>Mantener en el 100% el desarrollo de los programas culturales relacionados con la creación, producción formacón investigación y circulación de las diversas expresiones culturales,  durante el cuatrienio.</t>
  </si>
  <si>
    <t>APOYO AL DESARROLLO INTEGRAL ORIENTADO A MEJORAR LA CALIDAD DE VIDA DE LA POBLACIÓN JUVENIL DEL MUNICIPIO DE BARRANCABERMEJA, SANTANDER, CENTRO ORIENTE</t>
  </si>
  <si>
    <t>Actualizar y presentar proyecto de acuerdo del Plan decenal de cultura del municipio de Barrancabermeja, durante el cuatrienio.</t>
  </si>
  <si>
    <t>Plan decenal de cultura actualizado y presentado el proyecto de acuerdo</t>
  </si>
  <si>
    <t>Cultura</t>
  </si>
  <si>
    <t>A.5</t>
  </si>
  <si>
    <t>Apoyo al Programa de Identidad y Conservación del Patrimonio Cultural y Bienes de InterÚs Cultural del Municipio de Barrancabermeja </t>
  </si>
  <si>
    <t>Realizar dos (2) actividades de conservación de mantenimiento periódico, restauración e intervención de bienes de interés cultural, durante el cuatrienio</t>
  </si>
  <si>
    <t>Número de actividades realizadas</t>
  </si>
  <si>
    <t>Actualizar el inventario y registro del patrimonio cultural según la metodología del Ministerio de Cultura, durante el cuatrienio.</t>
  </si>
  <si>
    <t>inventario y registro actualizado</t>
  </si>
  <si>
    <t>FORMULACIÓN E IMPLEMENTACIÓN DEL PLAN ESPECIAL DE MANEJO Y PROTECCIÓN (PEMP) PARA LA PLAZA DE MERCADO CENTRAL EN EL MUNICIPIO DE BARRANCABERMEJA, SANTANDER</t>
  </si>
  <si>
    <t>Formular e implementar dos (2) planes especiales de protección de bienes de interés cultural, durante el cuatrienio.</t>
  </si>
  <si>
    <t>número Planes formulado e implementados</t>
  </si>
  <si>
    <t>APOYO Y PROFESIONALIZACIÓN DE GESTORES, ARTÍSTAS  Y CREADORES CULTURALES EN EL MUNICIPIO DE BARRANCABERMEJA , SDER, CENTRO ORIENTE</t>
  </si>
  <si>
    <t>Dar cobertura a 100 gestores, artistas y creadores culturales debidamente registrados, en procesos de profesionalización y formación, durante el cuatrienio.</t>
  </si>
  <si>
    <t>Numero de Gestores, artistas y creadores formados</t>
  </si>
  <si>
    <t>FORTALECIMIENTO Y APOYO A LAS ACTIVIDADES ESCÉNICAS EN COMUNAS Y CORREGIMIENTOS EN EL MUNICIPIO DE BARRANCABERMEJA, SANTANDER, CENTRO ORIENTE</t>
  </si>
  <si>
    <t>Incrementar en once (11) las muestras itinerantes en comunas y corregimientos para la promoción de muestras artísticas y actividades culturales encaminadas a impulsar el talento local, durante el cuatrienio.</t>
  </si>
  <si>
    <t>Número de muestras incrementadas</t>
  </si>
  <si>
    <t>APOYO Y FORTALECIMIENTO A LAS ESCUELAS DE FORMACIÓN ARTÍSTICAS Y CULTURAL EN MUNICIPIO DE BARRANCABERMEJA, SANTANDER CENTRO ORIENTE</t>
  </si>
  <si>
    <t>Fortalecer e institucionalizar el programa de escuelas de formación artística y cultural en modalidades de teatro, danza, música, artes plásticas, literatura, gastronomía, audiovisuales y artesanías, durante el cuatrienio.</t>
  </si>
  <si>
    <t>Programa fortalecido e institucionalizado</t>
  </si>
  <si>
    <t>APOYO DE EVENTOS,  EXPRESIONES ARTÍSTICAS Y CULTURALES EN EL MUNICIPIO DE BARRANCABERMEJA, SANTANDER CENTRO ORIENTE</t>
  </si>
  <si>
    <t>Apoyar la realización de doce (12) eventos de carácter institucional del municipio que reconozca y promuevan nuestra diversidad cultural, durante el cuatrienio.</t>
  </si>
  <si>
    <t>número de eventos institucionalizados apoyados.</t>
  </si>
  <si>
    <t>FORTALECIMIENTO DE BIBLIOTECAS EN EL MUNICIPIO DE BARRANCABERMEJA, SANTANDER,CENTRO ORIENTE</t>
  </si>
  <si>
    <t>Aumentar en 100 el número de niños, niñas y adolescentes beneficiarios en el plan de lectura y bibliotecas</t>
  </si>
  <si>
    <t>Número de niños, niñas y adolescentes beneficiados</t>
  </si>
  <si>
    <t>FORTALECIMIENTO Y APOYO  A LAS ACTIVIDADES ESCÉNICAS  EN COMUNAS Y CORREGIMIENTO EN MUNICIPIO DE BARRANCABERMEJA, SANTANDER CENTRO ORIENTE</t>
  </si>
  <si>
    <t>Crear un (1) programa de fortalecimiento a las bandas musicales de instituciones educativas, durante el cuatrienio</t>
  </si>
  <si>
    <t>programa creado</t>
  </si>
  <si>
    <t>Aumentar en uno (1) los grupos de vigías del patrimonio cultural existentes durante el cuatrienio.</t>
  </si>
  <si>
    <t>número grupos de vigías apoyados y aumentados</t>
  </si>
  <si>
    <t>Formular el plan municipal de cultura, durante el cuatrienio.</t>
  </si>
  <si>
    <t>plan municipal de cultura formulado</t>
  </si>
  <si>
    <t>2.4: Inclusión Social.</t>
  </si>
  <si>
    <t>Mujer y Equidad de Género</t>
  </si>
  <si>
    <t>Institucionalizar la política pública de mujer y equidad de género en beneficio de su población, durante el cuatrienio.</t>
  </si>
  <si>
    <t>Actualizar y presentar proyecto de acuerdo de la Política Pública de la Mujer y la Equidad de Género.</t>
  </si>
  <si>
    <t>Política pública actualizada la formulación y proyecto de acuerdo presentado</t>
  </si>
  <si>
    <t>Realizar doce (12) talleres de planeación participativa con enfoque de género para aumentar la capacidad de acción de las mujeres vinculadas a procesos comunitarios y a organizaciones de mujeres.</t>
  </si>
  <si>
    <t>Numero de talleres realizados</t>
  </si>
  <si>
    <t>Apoyar treinta (30) proyectos productivos para el mejoramiento de ingresos y calidad de vida direccionados a la mujer, durante el cuatrienio.</t>
  </si>
  <si>
    <t>Proyectos productivos apoyados.</t>
  </si>
  <si>
    <t>Diseñar e implementar un (1) programa de atención integral a víctimas de violencia sexual que garantice la atención de emergencia, el restablecimiento de sus derechos y promueva la reparación del proyecto de vida, durante el cuatrienio.</t>
  </si>
  <si>
    <t>APOYO A LA PROFESIONALIZACIÓN DE LAS MADRES COMUNITARIAS EN EL MUNICIPIO DE BARRANCABERMEJA</t>
  </si>
  <si>
    <t>Dar continuidad al programa de profesionalización de madres comunitarias, en el cuatrienio.</t>
  </si>
  <si>
    <t>Programa continuado.</t>
  </si>
  <si>
    <t>APOYO Y ATENCIÓN INTEGRAL A LA MUJER EN EL MUNICIPIO DE BARRANCABERMEJA</t>
  </si>
  <si>
    <t>Mantener la agenda de fechas conmemorativas a la mujer, durante el cuatrienio.</t>
  </si>
  <si>
    <t>Agenda mantenida</t>
  </si>
  <si>
    <t>Realizar ocho (8) talleres de capacitación en normatividad y derechos de la mujer, durante el cuatrienio.</t>
  </si>
  <si>
    <t>Numero de talleres de capacitación realizados.</t>
  </si>
  <si>
    <t>Primera Infancia, Infancia y Adolescencia y Fortalecimiento Familiar</t>
  </si>
  <si>
    <t>Incrementar a 40.242 la atención a niñas, niños y adolescentes para cerrar brechas y garantizar la atención integral con enfoque diferencial e incluyente y el goce efectivo de sus derechos.</t>
  </si>
  <si>
    <t>Formular y presentar proyecto de Acuerdo de la política pública
de infancia y adolescencia y fortalecimiento familiar según los
lineamientos establecidos en el Decreto 327 de 2013, durante el
cuatrienio.Formular y presentar proyecto de Acuerdo de la política pública
de infancia y adolescencia y fortalecimiento familiar según los
lineamientos establecidos en el Decreto 327 de 2013, durante el
cuatrienio.</t>
  </si>
  <si>
    <t>Política pública formulada y presentada.</t>
  </si>
  <si>
    <t>Dinamizar el funcionamiento del Consejo Municipal de Política Social-COMPOS, durante el cuatrienio.</t>
  </si>
  <si>
    <t>COMPOS dinamizado</t>
  </si>
  <si>
    <t>Crear e implementar un observatorio social e intersectorial con un enfoque diferencial e incluyente, durante el cuatrienio.</t>
  </si>
  <si>
    <t>Observatorio social e intersectorial creado</t>
  </si>
  <si>
    <t>Apoyar la gestión administrativa mediante la asistencia técnica y profesional a la Mesa de Primera Infancia, Infancia, adolescencia y fortalecimiento Familiar como instancia de operación del Sistema Nacional de Bienestar Familiar, durante el cuatrienio.</t>
  </si>
  <si>
    <t>Gestión administrativa apoyada técnica y profesionalmente.</t>
  </si>
  <si>
    <t>Diseñar e implementar cuatro (4) estrategias de promoción de derechos y prevención de situaciones de riesgo o vulneración de derechos de los niños, niñas y adolescentes (abuso sexual infantil, embarazo de adolescente, consumo de sustancias psicoactivas, trabajo infantil, violencia intrafamiliar, adolescente infractor de la ley penal), durante el cuatrienio</t>
  </si>
  <si>
    <t>Estrategias diseñadas</t>
  </si>
  <si>
    <t>Generar cuatro (4) estrategias comunicativas intersectoriales que promuevan la transformación de imaginarios culturales y sociales que convoquen a la corresponsabilidad de la sociedad y la familia al cuidado y protección integral de los niños, niñas y adolescentes, durante el cuatrienio.</t>
  </si>
  <si>
    <t>Número de estrategias comunicativas intersectoriales generadas.</t>
  </si>
  <si>
    <t>AMPLIAR EN DOCIENTOS (200) LA COBERTURA EN EDUCACIÓN INICIAL, A TRAVÉS DEL CDI SEMILLITAS DE ESPERANZA</t>
  </si>
  <si>
    <t>Ampliar en doscientas (200) la cobertura en educación inicial, a través del CDI semillitas de esperanza, durante el cuatrienio.</t>
  </si>
  <si>
    <t>Cobertura ampliada</t>
  </si>
  <si>
    <t>APOYO EN LA REALIZACION DE ACTIVIDADES EN MARCADAS EN EL CONCEPTO DE CENTROS DE ESCUCHA</t>
  </si>
  <si>
    <t>Realizar veinte (20) actividades enmarcadas en el concepto de centros de escucha en las comunas y los corregimientos, donde se acerque la oferta institucional a la población y se le brinde asesoría en la solución de las problemáticas sociales, durante el cuatrienio.</t>
  </si>
  <si>
    <t>Actividades realizadas</t>
  </si>
  <si>
    <t>APOYO A LA CREACION DE ZONAS DE ORIENTACION ESCOLAR EN EL MUNICIPIO DE BARRANCABERMEJA</t>
  </si>
  <si>
    <t>Crear e Implementar veinte (20) zonas de orientación escolar, durante el cuatrienio.</t>
  </si>
  <si>
    <t>zonas de orientación creadas</t>
  </si>
  <si>
    <t>Crear e implementar un programa para Cualificar y Sensibilizar a los periodistas, comunicadores, funcionarios de las tecnologías de la información y la comunicación, y equipos de prensa del municipio como garantes de la protección integral de niños, niñas y adolescentes con enfoque diferencial.</t>
  </si>
  <si>
    <t>Programa creado</t>
  </si>
  <si>
    <t>Crear e implementar un programa para promocionar el uso seguro y responsable de las tecnologías de la información y la comunicación por parte de los niños, niñas y adolescentes para garantizar el cumplimiento de sus derechos.</t>
  </si>
  <si>
    <t>Programa diseñado</t>
  </si>
  <si>
    <t>Fortalecer un (1) programa de atención de los adolescentes vinculados al sistema de responsabilidad penal.</t>
  </si>
  <si>
    <t>Programa fortalecido</t>
  </si>
  <si>
    <t>IMPLEMETACION DE ESTRATEGIAS COMUNICATIVAS QUE PROMUEVAN ENTORNOS PROTECTORES  EN EL MUNICIPIO DE BARRANCABERMEJA</t>
  </si>
  <si>
    <t>Crear doce (12) espacios de participación significativa de niños, niñas y adolescentes y de apropiación del espacio público como entorno protector del desarrollo integral, durante el cuatrienio.</t>
  </si>
  <si>
    <t>Numero de espacios creados</t>
  </si>
  <si>
    <t>Crear y fortalecer un programa donde se articule la corresponsabilidad en los lineamientos adecuados para la formación efectiva de la crianza y el vínculo afectivo de niños, niñas y adolescentes, durante el cuatrienio.</t>
  </si>
  <si>
    <t>Crear e Implementar un programa pedagógico, integral e incluyente, donde se empoderen como sujetos activos a los niños, niñas y adolescentes en temas como: proceso para la paz, construcción de su identidad en un marco de diversidad, respeto por la cultura ambiental, cuidado del medio ambiente, ahorro de los recursos naturales.</t>
  </si>
  <si>
    <t>programa pedagógico creado</t>
  </si>
  <si>
    <t>Jóvenes Actores del Desarrollo</t>
  </si>
  <si>
    <t>Aumentar en el 10% las acciones juveniles integrales que contribuyan a la mejora de la calidad de vida de los jóvenes del municipio de Barrancabermeja, en el cuatrienio.</t>
  </si>
  <si>
    <t>Actualizar y presentar proyecto de acuerdo de la Política Publica de juventud del municipio de Barrancabermeja, en el cuatrienio.</t>
  </si>
  <si>
    <t>Política Pública de Juventud actualizada y presentada</t>
  </si>
  <si>
    <t>Fortalecer un (1) espacio de participación del Consejo Municipal de la Juventud como mecanismo de concertación, vigilancia y control de la gestión pública, durante el cuatrienio.</t>
  </si>
  <si>
    <t>Espacio de participación fortalecido</t>
  </si>
  <si>
    <t>Implementar una estrategia que permita el cumplimiento de la Ley 1780 de mayo 2 de 2016 en el cuatrienio.</t>
  </si>
  <si>
    <t>estrategia implementada.</t>
  </si>
  <si>
    <t>APOYO A LA CREACION Y FUNCIONAMEINETO DEL CENTRO JUVENIL PILOTO DEL MUNICIPIO DE BARRANCABERMEJA SANTENDER CENTRO</t>
  </si>
  <si>
    <t>Crear y poner en funcionamiento el Centro de Desarrollo Juvenil Piloto, en el cuatrienio.</t>
  </si>
  <si>
    <t>Centro de Desarrollo Juvenil piloto creado y en funcionamiento.</t>
  </si>
  <si>
    <t>Apoyar dos (2) intercambios nacionales e internacionales de experiencias enfocadas desde lo empresarial, cultural, tecnológico, educativo y social demostrando procesos juveniles vigentes, durante el cuatrienio.</t>
  </si>
  <si>
    <t>Intercambios de experiencias apoyadas.</t>
  </si>
  <si>
    <t>Apoyar diez (10), iniciativas juveniles, relacionadas con emprendimientos, actividades deportivas, culturales y sociales, durante el cuatrienio.</t>
  </si>
  <si>
    <t>Número de iniciativas apoyadas</t>
  </si>
  <si>
    <t>Proyecto.  IMPLEMENTACION DE UN PROGRAMA RUMBA SEGURA Y RESPONSABLE DIRIGIDOS A JOVENES DEL MUNICPIO DE BARRANCABERMEJA SANTANDER CENTROA</t>
  </si>
  <si>
    <t>Desarrollar un (1) Programa de rumba segura y responsable, mediante capacitación y realización de encuentros juveniles en las comunas y corregimientos del Municipio de Barrancabermeja.</t>
  </si>
  <si>
    <t>Atención a la población LGTBI</t>
  </si>
  <si>
    <t>Garantizar el acceso al veinticinco por ciento (25%) de la población LGTBI a los diferentes espacios y programas institucionales que promocionen los derechos de esta población, en el cuatrienio.</t>
  </si>
  <si>
    <t>ACTUALIZACION DE LA POLITICA PUBLICA PARA LA POBLACION LGTBI DEL MUNICIPIO DE BARRANCABERMEJA</t>
  </si>
  <si>
    <t>Actualizar y presentar proyecto de acuerdo de la política pública para la población LGTBI buscando la protección, atención y garantía de sus derechos, en el cuatrienio</t>
  </si>
  <si>
    <t>Política pública actualizada y presentada.</t>
  </si>
  <si>
    <t>IMPLEMENTACIÓN DE UN PROGRAMA DE ACCIONES DE PREVENCIÓN DE LA DISCRIMINACIÓN Y LA VIOLENCIA CONTRA LA POBLACIÓN LGTBI DEL MUNICIPIO DE BARRANCABERMEJA SANTANDER, CENTRO ORIENTE</t>
  </si>
  <si>
    <t>Implementar cuatro (4) acciones de prevención de la discriminación y la violencia contra la población LGBTI, en el cuatrienio.</t>
  </si>
  <si>
    <t>Número de acciones de prevención implementadas</t>
  </si>
  <si>
    <t>ASISTENCIA Y ATENCIÓN A LA POBLACIÓN  LGTBI DEL MUNICIPIO DE BARRANCABERMEJA, SANTANDER,  CENTRO ORIENTE</t>
  </si>
  <si>
    <t>Apoyar el desarrollo de cuatro (4) eventos y actividades de la población LGTBI, en el cuatrienio.</t>
  </si>
  <si>
    <t>Número de eventos apoyados.</t>
  </si>
  <si>
    <t>Apoyar diez (10) planes de negocios en emprenderismo a la población LGBTI, en el cuatrienio.</t>
  </si>
  <si>
    <t>Planes de negocios apoyados.</t>
  </si>
  <si>
    <t>Atención al Adulto Mayor</t>
  </si>
  <si>
    <t>Mantener la atención en el 100%, a 5.512 adultos mayores, durante el cuatrienio.</t>
  </si>
  <si>
    <t>APOYO Y ATENCION AL ADULTO MAYOR DEL MUNICIPIO DE BARRANCABERMEJA - SANTANDER CENTRO ORIENTE</t>
  </si>
  <si>
    <t>Formular y presentar proyecto de acuerdo de la política pública de adulto mayor, en el cuatrienio.</t>
  </si>
  <si>
    <t>Política pública de adulto mayor formulada y presentada</t>
  </si>
  <si>
    <t>Garantizar atención integral a 5.512 adultos mayores, durante el cuatrienio.</t>
  </si>
  <si>
    <t>Numero de adultos mayores atendidos.</t>
  </si>
  <si>
    <t>Diseñar e implementar una (1) herramienta informática para fortalecer el sistema de información y seguimiento de los programas de adulto mayor, durante el cuatrienio.</t>
  </si>
  <si>
    <t>Herramienta informática diseñada</t>
  </si>
  <si>
    <t>Realizar un (1) encuentro anual de talentos con adultos mayores integrándolos en actividades artísticas, culturales, saberes, vivencias y costumbres, durante el cuatrienio.</t>
  </si>
  <si>
    <t>Número de encuentros realizados.</t>
  </si>
  <si>
    <t>SERVICIO EXEQUIAL PARA DAR PROTECCION ANTE FALLECIMIENTO A ADULTOS MAYORES NO PERTENECIENTES A CENTROS VIDA Y DE BIENESTAR DEL ADULTO MAYOR, EN EL MUNICIPIO DE BARRANCABERMEJA</t>
  </si>
  <si>
    <t>Garantizar el servicio exequial al 100% de los adultos mayores, de la población no vinculada al programa de atención integral, cuando se presente el fallecimiento, durante el cuatrienio.</t>
  </si>
  <si>
    <t>Porcentaje de atención garantizado.</t>
  </si>
  <si>
    <t>Realizar ocho (8) talleres de capacitación a las asociaciones de adulto mayor en temas de administración, liderazgo y asociatividad, durante el cuatrienio.</t>
  </si>
  <si>
    <t>Número de talleres Realizados.</t>
  </si>
  <si>
    <t xml:space="preserve">Población con Discapacidad </t>
  </si>
  <si>
    <t>Aumentar en un 2% la atención a la población con discapacidad en el Municipio de Barrancabermeja, durante el cuatrienio.</t>
  </si>
  <si>
    <t>Actualizar y presentar proyecto  de acuerdo  de la politica publica para la poblacion  con discapacidad  en el Municipio de Barrancabermeja</t>
  </si>
  <si>
    <t>APOYO AL FORTALECIMIENTO DEL COMITÉ MUNICIPAL DE DISCAPACIDAD EN EL MUNICIPIO DE BARRANCABERMEJA</t>
  </si>
  <si>
    <t>Fortalecer el  comite municipal de discapacidad en el Municipio de Barrancbaermeja</t>
  </si>
  <si>
    <t>Comité Fortalecido</t>
  </si>
  <si>
    <t>Apoyo al desarrollo de talleres de habilidades ocupacionales de personas con discapacidad del sector urbano y rural en el Municipio de Barrancabermeja</t>
  </si>
  <si>
    <t xml:space="preserve">Desarrollar cuatro (4) talleres de habilidades ocupacionales de personas con discapacidad del sector urbano y rural en el munDesarrollar cuatro (4) talleres de capacitación y formación en normatividad sobre los derechos de las personas con discapacidad en el Municipio de Barrancabermejaicipio de Barrancabermeja, durante el cuatrienio </t>
  </si>
  <si>
    <t>Número de talleres desarrollados.</t>
  </si>
  <si>
    <t xml:space="preserve">Desarrollar cuatro (4) talleres de capacitación y formación en normatividad sobre los derechos de las personas con discapacidad en el Municipio de Barrancabermeja </t>
  </si>
  <si>
    <t xml:space="preserve">Incrementar en diez (10) unidades productivas y/o planes de negocios dirigidos a la población con discapacidad en el municipio de Barrancabermeja., durante el cuatrienio </t>
  </si>
  <si>
    <t>Unidades productivas y/o planes de negocios incrementados.</t>
  </si>
  <si>
    <t>APOYO A LAS ACTIVIDADES DE LA CONMEMORACIÓN DEL DÍA INTERNACIONAL DE DISCAPACIDAD DEL MUNICIPIO DE BARRANCABERMEJA</t>
  </si>
  <si>
    <t xml:space="preserve">Realizar anualmente el evento de conmemoración del día internacional de la discapacidad en el Municipio de Barrancabermeja. </t>
  </si>
  <si>
    <t>Número de eventos realizados.</t>
  </si>
  <si>
    <t>Atención a la Población Étnica</t>
  </si>
  <si>
    <t>Garantizar en un 100% la aplicación de la normatividad en cuanto a la participación de la consulta previa, durante el cuatrienio.</t>
  </si>
  <si>
    <t>Actualizar y presentar proyecto de Acuerdo de la Política Pública de la población Afrodescendiente de Barrancabermeja, durante el cuatrienio.</t>
  </si>
  <si>
    <t>Política pública actualizada y presentada</t>
  </si>
  <si>
    <t>Apoyar diez (10) proyectos productivos con enfoque diferencial para la población étnica, durante el cuatrienio.</t>
  </si>
  <si>
    <t>Número de proyectos apoyados</t>
  </si>
  <si>
    <t>Desarrollar un (1) programa para los funcionarios públicos relacionado con la implementación del enfoque diferencial y la garantía, cumplimiento, defensa y protección de los derechos  de la población étnica, durante el cuatrienio.</t>
  </si>
  <si>
    <t>Implementar una (1) acción  para garantizar el enfoque diferencial para la población afrocolombiana en los programas y proyectos, durante el cuatrienio.</t>
  </si>
  <si>
    <t>Accion implementada</t>
  </si>
  <si>
    <t>DESARROLLO DE ACCIONES  EN PROCESOS DE CONSULTA  Y EJECUCIÓN DE PROGRAMAS Y PROYECTOS PARA LA POBLACIÓN AFROCOLOMBIANA DEL MUNICIPIO DE BARRANCABERMEJA</t>
  </si>
  <si>
    <t>Realizar una (1) acción  tendiente a fortalecer las organizaciones Afrodescendientes, durante el cuatrienio.</t>
  </si>
  <si>
    <t>Acción realizada.</t>
  </si>
  <si>
    <t>Proyecto APOYO Y ATENCION A LOS GRUPOS AFROCOLOMBIANOS DEL MUNICIPIO DE BARRANCABERMEJA SANTANDER-CENTRO ORIENTE</t>
  </si>
  <si>
    <t>Ejecutar el plan de etnodesarrollo para la población afrodescendiente, durante el cuatrienio</t>
  </si>
  <si>
    <t>Plan ejecutado.</t>
  </si>
  <si>
    <t xml:space="preserve">DESARROLLAR UN PROGRAMA PARA BRINDAR ATENCIÓN INTEGRAL A LA POBLACIÓN INDÍGENA </t>
  </si>
  <si>
    <t>Desarrollar un (1) programa para brindar atención integral a la población indígena, durante el cuatrienio.</t>
  </si>
  <si>
    <t xml:space="preserve">APOYO Y ATENCIÓN INTEGRAL A LA POBLACIÓN AFROCOLOMBIANA DEL MUNICIPIO DE BARRANCABERMEJA </t>
  </si>
  <si>
    <t>Realizar cuatro (4) actividades étnico-culturales para la conmemoración de las fechas de la población afrodescendiente, durante el cuatrienio.</t>
  </si>
  <si>
    <t xml:space="preserve">REALIZAR CUATRO ACCIONES DE FORTALECIMIENTO Y APOYO A LAS ORGANIZACIONES DE COMUNIDADES AFRODESCENDIENTES EN PROCESOS DE CONSULTA, EJECUCIÓN DE PROGRAMAS Y PROYECTOS CON ENFOQUE DIFERENCIAL </t>
  </si>
  <si>
    <t>Realizar  cuatro (4) acciones de fortalecimiento y apoyo a las organizaciones de comunidades afrodescendientes en procesos de consulta, ejecución de programas y proyectos con enfoque diferencial, durante el cuatrienio.</t>
  </si>
  <si>
    <t>Número de acciones de fortalecimiento realizadas.</t>
  </si>
  <si>
    <t>Ciencia, Tecnología e Innovación</t>
  </si>
  <si>
    <t>Avanzar al 0,5% en el porcentaje de inversión en ACTI, durante el cuatrienio</t>
  </si>
  <si>
    <t>Incrementar en quince (15) ideas de emprendimiento en base tecnológica para la comunidad, durante el cuatrienio</t>
  </si>
  <si>
    <t xml:space="preserve">Ideas de emprendimiento en base tecnológica incrementadas </t>
  </si>
  <si>
    <t xml:space="preserve">Promoción del desarrollo </t>
  </si>
  <si>
    <t>Secretaria TIC</t>
  </si>
  <si>
    <t>Gestionar un estudio para la creación de un parque tecnológico para fomentar y fortalecer el emprendimiento, la investigación, la innovación y el desarrollo del municipio de</t>
  </si>
  <si>
    <t>Estudio gestionado</t>
  </si>
  <si>
    <t>Incentivar veinte (20) docentes mediante la capacitación en temas de innovación e investigación durante el cuatrienio.</t>
  </si>
  <si>
    <t>Docentes capacitados</t>
  </si>
  <si>
    <t>Implementar tres (3) laboratorios de ciencia, tecnología e innovación como espacios para la investigación y desarrollo en los establecimientos de educación básica y media de Barrancabermeja, durante el cuatrienio.</t>
  </si>
  <si>
    <t>Numero de laboratorios de Ciencia, Tecnología e Innovación implementados</t>
  </si>
  <si>
    <t>Diseñar un (1) sistema de vigilancia tecnológica e inteligencia competitiva durante el cuatrienio</t>
  </si>
  <si>
    <t xml:space="preserve">Un (1) sistema de vigilancia tecnológica e inteligencia competitiva diseñado </t>
  </si>
  <si>
    <t>Realizar cuatro (4) eventos de apropiación social de la ciencia, la tecnología y la innovación, durante el cuatrienio.</t>
  </si>
  <si>
    <t xml:space="preserve">Número de Eventos de apropiación social de la ciencia, la tecnología y la innovación durante el cuatrienio </t>
  </si>
  <si>
    <t>Implementar un programa basado en las TIC para población vulnerable, durante el cuatrienio</t>
  </si>
  <si>
    <t xml:space="preserve">Programa implementado </t>
  </si>
  <si>
    <t>Democratización de las Tecnologías de la Información y las Comunicaciones</t>
  </si>
  <si>
    <t xml:space="preserve">Aumentar a 18,26% el índice de acceso a Internet, durante el cuatrienio </t>
  </si>
  <si>
    <t>Implementar un (1) programa para masificación del servicio de Internet en los estratos 1 y 2 en el municipio de Barrancabermeja, durante el cuatrienio.</t>
  </si>
  <si>
    <t>DIFUSION DEL SERVICIO DE CONECTIVIDAD A INTERNET POR MEDIOS INALAMBRICOS EN EL MUNICIPIO DE BARRANCABERMEJA – SANTANDER, CENTRO ORIENTE</t>
  </si>
  <si>
    <t>Implementar dos (2) zonas WiFi públicas en el municipio de Barrancabermeja, durante el cuatrienio. 0 2 Indicador: Numero de zonas WiFi Públicas</t>
  </si>
  <si>
    <t xml:space="preserve">Número de zonas WiFi Públicas implementadas </t>
  </si>
  <si>
    <t>Crear un (1) corredor digital alrededor de las instituciones educativas, durante el cuatrienio.</t>
  </si>
  <si>
    <t xml:space="preserve">Corredor digital creado. </t>
  </si>
  <si>
    <t>Servicio de conectividad a internet y mejoramiento de infraestructura a los establecimientos educativos oficiales del municipio de Barrancabermeja</t>
  </si>
  <si>
    <t>Mantener el servicio de conectividad a Internet en 78 Establecimientos educativos oficiales en el municipio de Barrancabermeja durante el cuatrienio.</t>
  </si>
  <si>
    <t xml:space="preserve">Instituciones Educativas con servicio de conectividad a Internet mantenido </t>
  </si>
  <si>
    <t>Secretaria TIC - SEC EDUCACION</t>
  </si>
  <si>
    <t>Fortalecer el 10% de las 78 sedes educativas urbanas y rurales con herramienta tecnológicas, durante el cuatrienio.</t>
  </si>
  <si>
    <t xml:space="preserve">Porcentaje de sedes fortalecidas con herramientas tecnológicas </t>
  </si>
  <si>
    <t>FORTALECIMIENTO DE LAS AULAS VIRTUALES INTELIGENTES DEL MUNICIPIO DE BARRANCABERMEJA, SANTANDER, CENTRO ORIENTE</t>
  </si>
  <si>
    <t>Fortalecer dieciséis (16) aulas virtuales interactivas del municipio de Barrancabermeja, durante el cuatrienio</t>
  </si>
  <si>
    <t xml:space="preserve">Número de aulas virtuales interactivas fortalecidas </t>
  </si>
  <si>
    <t>IMPLEMENTACIÓN DEL PUNTO VIVE DIGITAL LAB EN EL MUNICIPIO DE BARRANCABERMEJA, SANTANDER, CENTRO ORIENTE</t>
  </si>
  <si>
    <t>Implementar un punto Vive digital Lab para el municipio de Barrancabermeja, durante el cuatrienio.</t>
  </si>
  <si>
    <t xml:space="preserve">Punto Vive digital Lab Implementado </t>
  </si>
  <si>
    <t>Desarrollar un programa de capacitación en competencias TI, durante el cuatrienio.</t>
  </si>
  <si>
    <t xml:space="preserve">Programa desarrollado en competencias TI </t>
  </si>
  <si>
    <t>Gobierno e Infraestructura Tecnológica</t>
  </si>
  <si>
    <t>Incrementar a 92% el cumplimiento de la estrategia de gobierno en línea, durante el cuatrienio.</t>
  </si>
  <si>
    <t>MEJORAMIENTO DE LA ESTRATEGIA DE GOBIERNO EN LINEA EN EL MUNICIPIO DE BARRANCABERMEJA, SANTANDER, CENTRO ORIENTE</t>
  </si>
  <si>
    <t>Implementar 5 trámites y servicios en línea en el municipio de Barrancabermeja, durante el cuatrienio.</t>
  </si>
  <si>
    <t xml:space="preserve">Trámites y servicios en línea implementados </t>
  </si>
  <si>
    <t>Realizar dos (2) convenios interadministrativos para intercambiar información entre entidades, durante el cuatrienio</t>
  </si>
  <si>
    <t xml:space="preserve">Número de convenios interadministrativos para intercambiar información realizados </t>
  </si>
  <si>
    <t>Fortalecer la política de uso mínimo de papel en la administración municipal, durante el cuatrienio.</t>
  </si>
  <si>
    <t xml:space="preserve">Política de uso mínimo de papel fortalecida </t>
  </si>
  <si>
    <t>FORTALECIMIENTO DE LA PLATAFORMA DE LA ADMINISTRACION MUNICIPAL DE BARRANCABERMEJA, SANTANDER, CENTRO ORIENTE</t>
  </si>
  <si>
    <t>Fortalecer la plataforma tecnológica de la Administración Municipal de Barrancabermeja, durante el cuatrienio.</t>
  </si>
  <si>
    <t xml:space="preserve">Plataforma tecnológica de la Administración Municipal fortalecida </t>
  </si>
  <si>
    <t>Diseñar e implementar un (1) sistema de gestión de seguridad de datos personales conforme a la Ley 1581 de 2012 en todos los procesos de la Administración Central del Municipio durante el cuatrienio</t>
  </si>
  <si>
    <t>Sistema de seguridad de datos personales diseñada e implementada</t>
  </si>
  <si>
    <t>1.10: Vivienda Saludable</t>
  </si>
  <si>
    <t>Hábitat y Vivienda Saludable</t>
  </si>
  <si>
    <t>Reducir en 2,66% el deficit cuantitativo y en 0,53%  el deficit cualitativo de vivienda</t>
  </si>
  <si>
    <t>Elaborar un (1) diagnóstico para establecer el déficit cualitativo y cuantitativo de vivienda en el municipio, en el cuatrenio</t>
  </si>
  <si>
    <t>Diagnóstico elaborado</t>
  </si>
  <si>
    <t>Vivienda</t>
  </si>
  <si>
    <t>A.7</t>
  </si>
  <si>
    <t>EDUBA</t>
  </si>
  <si>
    <t>Reducir en un 2,66% el déficit cuantitativo de vivienda en el cuatrienio.</t>
  </si>
  <si>
    <t>DESARROLLO DE UN PROGRAMA DE VIVIENDA POR AUTOCONTRUCCIÓN CON PERSPECTIVA SOCIAL INTEGRAL EN EL MUNICIPIO DE BARRANCABERMEJA, SANTANDER, CENTRO ORIENTE</t>
  </si>
  <si>
    <t>Implementar un (1) programa de vivienda por autoconstruccion en lotes urbanizados y construccion en sitio propio, en el cuatrenio</t>
  </si>
  <si>
    <t>Programa de Autoconstruccion implementado</t>
  </si>
  <si>
    <t>Gestionar, estructurar y desarrollar tres (3) alianzas, acuerdos y/o convenios para la construccion de vivienda de interes social y prioritario con entidades de orden Nacional, Departamental, publicas y/o privadas, durante el cuatrenio</t>
  </si>
  <si>
    <t>Número de Alianzas público privadas</t>
  </si>
  <si>
    <t>Reducir el déficit cualitativo de vivienda en 0,53% en el cuatrienio.</t>
  </si>
  <si>
    <t>DESARROLLO DE PLANES Y PROYECTOS DE MEJORAMIENTO DE VIVIENDA Y SANEAMIENTO BÁSICO EN EL MUNICIPIO DE BARRANCABERMEJA SANTANDER CENTRO ORIENTE  </t>
  </si>
  <si>
    <t>Otorgra 400 Subsidios de mejoramiento de vivienda urbana y rural, durante el cuatrenio</t>
  </si>
  <si>
    <t>Número de Subsidios de mejoramiento de vivienda urbana y rural otorgados</t>
  </si>
  <si>
    <t>CONSTRUCCIÓN DE VIVIENDA DE INTERÉS SOCIAL DENOMINADO CIUDADELA CENTENARIO EN EL MUNICIPIO DE BARRANCABERMEJA, SANTANDER, CENTRO ORIENTE </t>
  </si>
  <si>
    <t>Promover la construcción de 2.000 Viviendas de interés social, en el cuatrienio.</t>
  </si>
  <si>
    <t>Número de viviendas de interes social promovidas para su construcción en los cuatro años</t>
  </si>
  <si>
    <t>Gestionar la realización de un (1) convenio con entidades financieras que le brinden facilidad a los usuarios para el acceso a crédito en la compra vivienda, durante el cuatrienio.</t>
  </si>
  <si>
    <t>Convenio gestionado y realizado con las entidades financieras</t>
  </si>
  <si>
    <t xml:space="preserve">CONSTRUCCION DE UNIDADES  DE VIVIENDA  Y DE INTERES  SOCIAL EN EL MUNICIPIO DE BARRANCABERMEJA  SANTANDER CENTRO ORIENTE </t>
  </si>
  <si>
    <t>ACTUALIZACIÓN DEL SISTEMA DE ADMINISTRADORES PARA BENEFICIARIOS DE LA EMPRESA DE DESARROLLO URBANO Y DE VIVIENDA DE INTERÉS SOCIAL EN BARRANCABERMEJA, SANTANDER, CENTRO ORIENTE</t>
  </si>
  <si>
    <t>Actualizar el Sistema de Administración de Beneficiarios de EDUBA (SIADBE), durante el cuatrienio.</t>
  </si>
  <si>
    <t>Sistema Actualizado</t>
  </si>
  <si>
    <t>DESARROLLO DE PROYECTOS DE TITULACIÓN Y LEGALIZACIÓN DE PREDIOS EN EL MUNICIPIO DE BARRANCABERMEJA SANTANDER CENTRO ORIENTE </t>
  </si>
  <si>
    <t>Titular 500 predios de acuerdo a la legalización de los barrios existentes, durante el cuatrienio.</t>
  </si>
  <si>
    <t>Número de Predios titulados</t>
  </si>
  <si>
    <t>2.2: Educación para la Equidad y el Progreso</t>
  </si>
  <si>
    <t>Potenciar la Educación Inicial</t>
  </si>
  <si>
    <t xml:space="preserve">Incrementar en 200 niños la cobertura en educación inicial durante el cuatrienio. </t>
  </si>
  <si>
    <t>Cualificar 100 docentes de preescolar del sector oficial en educación inicial, durante el cuatrienio.</t>
  </si>
  <si>
    <t>Número de docentes formados</t>
  </si>
  <si>
    <t>Educación</t>
  </si>
  <si>
    <t>A.1</t>
  </si>
  <si>
    <t>Secretaria de Educacion</t>
  </si>
  <si>
    <t xml:space="preserve">Fortalecimiento en la promoción del desarrollo integral de los niños y niñas a través de acciones para la atención integral en la educación inicial en el municipio de Barrancabermeja </t>
  </si>
  <si>
    <t>Garantizar el ingreso de 200 niños y niñas procedentes de las diferentes modalidades de atención de los hogares de bienestar familiar al sistema educativo formal, durante el cuatrienio.</t>
  </si>
  <si>
    <t>Número de niños y niñas con ingreso al sistema educativo</t>
  </si>
  <si>
    <t>Mantener el programa de atención lúdico – pedagógico dirigido a Primera Infancia desde el programa Ludoteca Municipal, durante el cuatrienio.</t>
  </si>
  <si>
    <t>Programa Mantenido</t>
  </si>
  <si>
    <t>Diseñar e Implementar el Modelo de Gestión de Educación Inicial en el Municipio de Barrancabermeja, durante el cuatrienio</t>
  </si>
  <si>
    <t>Modelo diseñado e implementado</t>
  </si>
  <si>
    <t>Calidad Educativa en Educación Básica y Media</t>
  </si>
  <si>
    <t xml:space="preserve">Incrementar en un punto el índice sintético de calidad educativa en el periodo de gobierno. </t>
  </si>
  <si>
    <t>Actualización y presentación de proyecto de Acuerdo de la política pública en educación, en el Municipio de Barrancabermeja Santander.</t>
  </si>
  <si>
    <t>Actualizar y presentar proyecto de Acuerdo de la política pública en educación, en el cuatrienio.</t>
  </si>
  <si>
    <t>Politica Pública de educación actualizada y presentada</t>
  </si>
  <si>
    <t>Desarrollar tres (3) programas de formación en bilingüismo dirigido a docentes y estudiantes de la básica y media de las instituciones educativas oficiales de la ciudad en el cuatrienio</t>
  </si>
  <si>
    <t>Desarrollo de un programa de preparación y adiestramiento de estudiantes de los establecimientos educativos oficiales, para las pruebas Saber, como estrategia de mejoramiento  de la calidad educativa del Municipio de Barrancabermeja Santander.</t>
  </si>
  <si>
    <t>Subir un nivel de logro en desempeño de las pruebas SABER 5, 9 y 11 con respecto a la línea base en cinco (5) instituciones educativas oficiales en el cuatrienio.</t>
  </si>
  <si>
    <t>Número de instituciones que suben el nivel de desempeño</t>
  </si>
  <si>
    <t>IMPLEMENTAR LA JORNADA ÚNICA EN DOS INSTITUCIONES EDUCATIVAS</t>
  </si>
  <si>
    <t>Implementar la jornada única en dos (2) Instituciones Educativas del Municipio en el cuatrienio</t>
  </si>
  <si>
    <t>Número de establecimientos con jornada única implementada</t>
  </si>
  <si>
    <t>Mantener un programa anual de formación y acompañamiento a estudiantes de los grados 10º y 11° para las pruebas SABER en el cuatrienio.</t>
  </si>
  <si>
    <t>Programa mantenido en el cuatrenio</t>
  </si>
  <si>
    <t>Fortalecimiento al programa de incentivos para el personal adscrito a los establecimientos educativos oficiales del municipio de Barrancabermeja</t>
  </si>
  <si>
    <t>Mantener el programa de incentivos para docentes y directivos docentes del sector oficial, 2016-2019</t>
  </si>
  <si>
    <t>Programa de incentivos mantenido</t>
  </si>
  <si>
    <t>Diseñar e implementar el Plan Territorial de Formación docente 2016-2019</t>
  </si>
  <si>
    <t>Plan diseñado e implementado</t>
  </si>
  <si>
    <t>Apoyar los procesos de articulación de la media en cuatro (4) instituciones educativas</t>
  </si>
  <si>
    <t>Número de instituciones educativas apoyadas en los procesos de articulación</t>
  </si>
  <si>
    <t>Crear cuatro (4) nuevos semilleros de investigación en las instituciones educativas oficiales durante el cuatrienio.</t>
  </si>
  <si>
    <t xml:space="preserve">Nuevos semilleros creados </t>
  </si>
  <si>
    <t>Dotación de material didáctico e ilustrativo para las bibliotecas de los establecimientos educativos oficial del municipio de Barrancabermeja Santander.</t>
  </si>
  <si>
    <t>Dotar dos (2) biblioteca del sector oficial con material didáctico e ilustrativo para uso de la comunidad educativa durante el cuatrienio.</t>
  </si>
  <si>
    <t>Biblioteca Dotada</t>
  </si>
  <si>
    <t>Desarrollo de acciones políticas y programas para el mejoramiento en la calidad educativa de los establecimientos educativos oficiales del  municipio de Barrancabermeja Santander</t>
  </si>
  <si>
    <t>Desarrollar dos (2) programas de apoyo a las redes académicas de aprendizaje</t>
  </si>
  <si>
    <t>Programa de apoyo ejecutados</t>
  </si>
  <si>
    <t>Crear dos (2) Escuelas de Familias con énfasis en la promoción de valores y convivencia para la paz</t>
  </si>
  <si>
    <t>Escuelas de familia creadas</t>
  </si>
  <si>
    <t>Fortalecer cuatro (4) Escuelas de Familias con énfasis en la promoción de valores y convivencia para la paz</t>
  </si>
  <si>
    <t>Escuelas de familia fortalecidas</t>
  </si>
  <si>
    <t>Desarrollar cuatro (4) programas para fortalecer las acciones para la promoción de la lectura y la escritura en las Instituciones educativas oficiales en el cuatrienio</t>
  </si>
  <si>
    <t>Instituciones educativas fortalecidas</t>
  </si>
  <si>
    <t>Desarrollar dos (2) programas para consolidar la cátedra de la paz como eje transversal en las instituciones educativas oficiales del municipio de Barrancabermeja.</t>
  </si>
  <si>
    <t>Programas desarrollados</t>
  </si>
  <si>
    <t>Implementar acciones lúdico-pedagógicas para el manejo del postconflicto en las 21 instituciones educativas desde la Ludoteca Naves La Tora en el cuatrienio.</t>
  </si>
  <si>
    <t>Número de instituciones educativas con acciones implementadas</t>
  </si>
  <si>
    <t>Desarrollar dos (2) programas de convivencia escolar con énfasis en cultura ciudadana, formación para la paz, la democracia y la convivencia en el cuatrienio.</t>
  </si>
  <si>
    <t>Implementar veinte (20) procesos de investigación e innovación docente en el cuatrienio.</t>
  </si>
  <si>
    <t>Procesos de investigación implementados</t>
  </si>
  <si>
    <t xml:space="preserve">Dotación de mobiliario, equipos y materiales didácticos a los establecimientos educativos oficiales del municipio de Barrancabermeja </t>
  </si>
  <si>
    <t>Dotar con mobiliario, equipos y materiales didácticos a las 21 instituciones educativas y sus respectivas sedes del municipio en el cuatrienio.</t>
  </si>
  <si>
    <t>Número de Instituciones educativas y sus sedes dotadas</t>
  </si>
  <si>
    <t>Implementar cuatro (4) proyectos pedagogicos para el manejo de residuos sólidos y uso eficiente y racional del agua en las instituciones educativas oficiales de la ciudad en el cuatrienio.</t>
  </si>
  <si>
    <t>Número de Proyectos Pedagógicos implementados</t>
  </si>
  <si>
    <t>Diseñar e implementar un programa de cultura ciudadana que articule con los proyectos pedagógicos (PESCC y PRAE) en las instituciones educativas oficiales.</t>
  </si>
  <si>
    <t>Programas diseñado e implementado</t>
  </si>
  <si>
    <t>Apoyo logístico para la realización y organización de eventos pedagógicos, culturales ,ludicos. recreativos con la comunidad educativa del Municipio de Barrancabermeja Santander.</t>
  </si>
  <si>
    <t>Apoyar la realización de cuatro (4) eventos pedagógicos a nivel municipal en el cuatrienio</t>
  </si>
  <si>
    <t>Eventos pedagógicos a nivel municipal apoyados</t>
  </si>
  <si>
    <t>Desarrollar un programa de capacitación aptitudinal a funcionarios administrativos de las instituciones educativas.</t>
  </si>
  <si>
    <t>Articular cuatro (4) instituciones educativas oficiales de la media con universidades e institutos de formación para el trabajo y desarrollo humano durante el cuatrienio.</t>
  </si>
  <si>
    <t>Número de Instituciones Educativas Articuladas</t>
  </si>
  <si>
    <t>Desarrollar dos (2) programas de acompañamiento sico-social a docentes y directivos docentes de instituciones educativas oficiales del municipio de Barrancabermeja en el cuatrienio.</t>
  </si>
  <si>
    <t>Número de programas desarrollados</t>
  </si>
  <si>
    <t>Formular e implementar en cuatro (4) instituciones educativas oficiales del municipio de Barrancabermeja el Plan de Gestión del Riesgo.</t>
  </si>
  <si>
    <t>Número de Planes de Gestión del Riesgo Formulados e implementados</t>
  </si>
  <si>
    <t>Gestionar ante el Ministerio de educación la Implementación de la catedra de estudios afrocolombianos en desarrollo del proceso etnoeducativo en las instituciones educativas del municipio.</t>
  </si>
  <si>
    <t>Cátedra de estudios afrocolombianos gestionada para su implementación</t>
  </si>
  <si>
    <t>Mantener Mayor Cobertura y Permanencia en el Sistema Educativo</t>
  </si>
  <si>
    <t>Mantener la cobertura educativa bruta en 39.453 estudiantes por año durante el cuatrienio</t>
  </si>
  <si>
    <t>Servicio de transporte escolar a estudiantes del sector educativo oficial del municipio de Barrancabermeja, Santander.</t>
  </si>
  <si>
    <t>Garantizar la cobertura y permanencia de estudiantes en el sistema educativo mediante la implementación 5 proyectos de fortalecimiento del sector educativo, durante el cuatrienio.</t>
  </si>
  <si>
    <t>Proyectos Implementados</t>
  </si>
  <si>
    <t>Fortalecimiento de la calidad educativa, mediante la transferencia a los fondos de servicios educativos de los establecimientos educativos  oficiales del municipio de Barrancabermeja.</t>
  </si>
  <si>
    <t>Diseño e implementación del Plan Municipal de Infraestructura educativa durante el cuatrienio</t>
  </si>
  <si>
    <t>MANTENIMIENTO , MEJORAMIENTO Y ADECUACION DE INSTITUCIONES EDUCATIVAS DEL MUNICIPIO DE BARRANCABERMEJA, SANTANDER, CENTRO ORIENTE</t>
  </si>
  <si>
    <t>Adecuar y/o remodelar la infraestructura de tres (3) instituciones educativas del sector urbano, durante el cuatrienio.</t>
  </si>
  <si>
    <t>Infraestructura educativa urbana adecuada y/o remodelada</t>
  </si>
  <si>
    <t>Adecuar y/o remodelar la infraestructura de una institución educativa en el sector rural durante el cuatrienio.</t>
  </si>
  <si>
    <t>Infraestructura educativa rural adecuada y/o remodelada</t>
  </si>
  <si>
    <t>Adecuar y/o remodelar dos instituciones educativas para la atención en educación inicial, del sector rural durante el cuatrienio.</t>
  </si>
  <si>
    <t>Instituciones educativas adecuadas</t>
  </si>
  <si>
    <t>Adecuar y/o remodelar la infraestructura para la atención en educación inicial en una sede educativa del sector urbano, durante el cuatrienio.</t>
  </si>
  <si>
    <t>Sede del sector urbano adecuada y/o remodelada</t>
  </si>
  <si>
    <t>Construir dos (2) restaurantes escolares en instituciones educativas del sector urbano y rural de la ciudad, durante el cuatrienio.</t>
  </si>
  <si>
    <t>Restaurantes construidos</t>
  </si>
  <si>
    <t>DOTACIÓN DE EQUIPOS DE COCINA, UTENSILIOS Y MENAJE PARA LOS RESTAURANTES ESCOLARES EN LOS ESTABLECIMINTOS EDUCATIVOS OFICIALES DEL MUNICIPIO DE BARRANCABERMEJA, SANTANDER</t>
  </si>
  <si>
    <t>Diseñar e implementar un proyecto para la dotación de electrodomésticos, mobiliario y/o menaje a restaurantes escolares durante el cuatrienio.</t>
  </si>
  <si>
    <t>Proyecto diseñado e implementado</t>
  </si>
  <si>
    <t>Mantener cinco (5) y ampliar en dos (2) la oferta de metodologías flexibles para la atención de estudiantes extra edad, desplazados y de escasos recursos por fuera del sistema educativo, durante el cuatrienio.</t>
  </si>
  <si>
    <t>Número de metodologías nuevas y mantenidas</t>
  </si>
  <si>
    <t>Número de sedes adecuadas y/o remodeladas</t>
  </si>
  <si>
    <t>Mantener programa de alfabetización para mayores de 15 años, durante el cuatrienio.</t>
  </si>
  <si>
    <t>Fortalecimiento de la cobertura, mediante el arrendamiento de cinco aulas móviles tipo contenedor, para garantizar la prestación del servicio educativo en el colegio agropecuario la fortuna del municipio de Barrancabermeja.</t>
  </si>
  <si>
    <t>Mantener en 39.453 el número de los estudiantes matriculados en los diferentes niveles: básica primaria, básica secundaria y media, durante el cuatrienio.</t>
  </si>
  <si>
    <t>Número de estudiantes matriculados</t>
  </si>
  <si>
    <t>Mantenimiento del pago de nómina del personal docente, directivos docentes y administrativos  de los establecimientos educativos  oficiales del Municipio de Barrancabermeja Santander.</t>
  </si>
  <si>
    <t>Servicio de aseo en los establecimientos educativos  oficiales del municipio de Barrancabermeja</t>
  </si>
  <si>
    <t>Servicio de vigilancia en los establecimientos educativos  oficiales del municipio de Barrancabermeja</t>
  </si>
  <si>
    <t>Fortalecimiento en la administración y uso de los recursos físicos, humanos y financieros de la Secretaría de Educación del municipio de Barrancabermeja- Santander.</t>
  </si>
  <si>
    <t>Fortalecimiento de la calidad educativa, a través del pago de los servicios públicos de las instituciones y centros educativos del sector oficial del Municipio de Barrancabermeja.</t>
  </si>
  <si>
    <t>Apoyo para la atención de la población escolar con necesidades educativas especiales de los establecimientos educativos oficiales del Municipio de Barrancabermeja.</t>
  </si>
  <si>
    <t>Incrementar hasta un 5% la cobertura de atención a población con necesidades educativas especiales y talentos excepcionales, durante el cuatrienio.</t>
  </si>
  <si>
    <t>Población atendida</t>
  </si>
  <si>
    <t xml:space="preserve">APOYO PARA LA ATENCIÓN DE LA POBLACIÓN CON NECESIDADES EDUCATIVAS ESPECIALES, CAPACIDADES  Y TALENTOS EXCEPCIONALES Y EN CONDICIÓN DE DISCAPACIDAD DEL SECTOR EDUCATIVO OFICIAL DEL MUNICIPIO DE BARRANCABERMEJA, SANTANDER. </t>
  </si>
  <si>
    <t>Mantener un programa de formación continuada a docentes incluyentes, docentes y profesionales de apoyo en conceptualización técnica y metodológica para el abordaje de la educación inclusiva, durante el cuatrienio.</t>
  </si>
  <si>
    <t>Programa de formación anual mantenido</t>
  </si>
  <si>
    <t>Incrementar en 100 beneficiarios, la atención a través del programa de acompañamiento familiar a padres o cuidadores de niños, niñas y/o joven con necesidades educativas especiales y capacidades y talentos excepcionales y en condición de discapacidad, durante el cuatrienio.</t>
  </si>
  <si>
    <t>Número cuidadores atendidos</t>
  </si>
  <si>
    <t>Mantener el apoyo al programa de habilitaciones ocupacionales dirigidas a niños, niñas y/o jóvenes con necesidades educativas especiales y capacidades y talentos excepcionales y en condición de discapacidad, durante el cuatrienio.</t>
  </si>
  <si>
    <t>Fortalecimiento del Sector Educativo</t>
  </si>
  <si>
    <t>Gestionar y ejecutar cuatro (4) convenios o alianzas estratégicas de cooperación con diferentes entidades públicas y/o privadas para el mejoramiento de la cobertura, la calidad y la gestión educativa, durante el cuatrienio</t>
  </si>
  <si>
    <t>Gestionar y ejecutar cuatro (4) convenios o alianzas estratégicas de cooperación con diferentes entidades públicas y/o privadas para el mejoramiento de la cobertura, la calidad y la gestión educativa, durante el cuatrienio.</t>
  </si>
  <si>
    <t>Convenios Celebrados</t>
  </si>
  <si>
    <t>Incrementar en un punto el índice sintético de calidad educativa en el periodo de gobierno.</t>
  </si>
  <si>
    <t>Ejecutar seis (6) programas de mejoramiento de la eficiencia eficacia y efectividad en el sector educativo, durante el cuatrienio.</t>
  </si>
  <si>
    <t>Programas Ejecutados</t>
  </si>
  <si>
    <t>Sostener el proceso de certificación de los macro procesos definidos en la Secretaria de Educación municipal, durante el cuatrienio.</t>
  </si>
  <si>
    <t>Macroproceso sostenido</t>
  </si>
  <si>
    <t>Herramientas para Promover el Acceso a la Educación Superior y la Formacion para el Trabajo y Desarrollo Humano</t>
  </si>
  <si>
    <t>Implementar tres (3) estrategias para promover la calidad y ampliar la cobertura de la educación superior, formación para el trabajo y emprendimiento.</t>
  </si>
  <si>
    <t>Establecer un fondo y/o alianza de financiación con ICETEX para la realización de estudios en instituciones de educación para el trabajo y el desarrollo humano, instituciones de educación técnica, tecnológica y universitaria en el cuatrienio.</t>
  </si>
  <si>
    <t>Mecanismo de financiación establecidos</t>
  </si>
  <si>
    <t>Diseño e implementación de un programa de estímulos a la calidad y la excelencia de los estudiantes con buen desempeño académico del sector oficial del municipio de Barrancabermeja en el cuatrienio.</t>
  </si>
  <si>
    <t>Apoyo de acceso y permanencia para la formación en los niveles  técnico, tecnológico y profesional, dirigido a estudiantes de estratos 1, 2 y 3,  del municipio de Barrancabermeja.</t>
  </si>
  <si>
    <t>Otorgar 5.000 becas para el acceso a la formación técnica, tecnológica y profesional a los estudiantes de estratos 1, 2 y 3 en el cuatrienio.</t>
  </si>
  <si>
    <t>Becas Otorgadas</t>
  </si>
  <si>
    <t>Diseño e implementación de un programa de capacitación y estímulos al emprendimiento e innovación estudiantil con fundamento en la conectividad competitividad y productividad en el cuatrienio</t>
  </si>
  <si>
    <t>1.2: Seguridad Alimentaria</t>
  </si>
  <si>
    <t>Seguridad Alimentaria y Nutricional para Población Vulnerable</t>
  </si>
  <si>
    <t>Mantener por debajo del 15 % en menores de 18 años la
prevalencia de sobrepeso y obesidad</t>
  </si>
  <si>
    <t>Articular un programa de alimentación y nutrición con identificación de cooperantes, durante el cuatrienio.</t>
  </si>
  <si>
    <t>Programa articulado.</t>
  </si>
  <si>
    <t>SERVICIO DE ALIMENTACIÓN ESCOLAR A ESTUDIANTES DEL SECTOR EDUCATIVO OFICIAL DEL MUNICIPIO DE BARRANCABERMEJA, SANTANDER</t>
  </si>
  <si>
    <t>Suministrar el complemento alimentario a los niños y niñas de las instituciones educativas (con sus sedes) del Municipio, de acuerdo a los lineamientos normativos y técnicos del MEN, durante el cuatrienio.</t>
  </si>
  <si>
    <t xml:space="preserve">Número de complemento alimentario suministrado </t>
  </si>
  <si>
    <t>Deporte para Todos … Es Posible</t>
  </si>
  <si>
    <t>Incrementar en un 5% la participación de la población en las actividades deportivas, recreativas y adecuada utilización del tiempo libre en el municipio, durante el cuatrienio.</t>
  </si>
  <si>
    <t>FORTALECIMIENTO DESARROLLO Y PRÁCTICA DEL DEPORTE EN EL MUNICIPIO DE BARRANCABERMEJA , SANTANDER, CENTRO ORIENTE</t>
  </si>
  <si>
    <t>Realizar cuatro (4) festivales deportivos con los integrantes del proyecto de escuelas del deporte.</t>
  </si>
  <si>
    <t xml:space="preserve">Número de festivales realizados. </t>
  </si>
  <si>
    <t xml:space="preserve">Deporte y Recreación </t>
  </si>
  <si>
    <t>A.4</t>
  </si>
  <si>
    <t>INDERBA</t>
  </si>
  <si>
    <t>DESARROLLO  DE LAS ESCUELAS DE FORMACION DEPORTIVA DEL INDERBA EN EL  PROCESO DE FORMACION MOTRIZ  Y DEPORTIVO EN EL MUNICIPIO DE BARRANCABERMEJA SANTANDER VIGENCIAS 2016-2019</t>
  </si>
  <si>
    <t>Aumentar en cuatro (4) el número de disciplinas deportivas en las escuelas de formación ofrecidas a la comunidad</t>
  </si>
  <si>
    <t xml:space="preserve">Número de Disciplinas deportivas aumentadas </t>
  </si>
  <si>
    <t>Mantener el apoyo a veinticinco (25) deportistas que integren las selecciones departamentales y/o nacionales, durante el cuatrienio.</t>
  </si>
  <si>
    <t xml:space="preserve">Número de deportistas Barranqueños apoyados </t>
  </si>
  <si>
    <t>Incrementar a setenta (70) el número de juntas de acción comunal, clubes y ligas apoyadas en actividades deportivas y recreativas, en el cuatrienio.</t>
  </si>
  <si>
    <t xml:space="preserve">Número de juntas de acción comunal clubes y Ligas Deportivas apoyadas </t>
  </si>
  <si>
    <t>Asesorar a la comunidad para conformar como mínimo treinta (30) nuevos clubes deportivos, durante el cuatrienio</t>
  </si>
  <si>
    <t xml:space="preserve">Número de asesorías realizadas. </t>
  </si>
  <si>
    <t>Aumentar a dos (2) el apoyo a equipos deportivos profesionales de Barrancabermeja, durante el cuatrienio.</t>
  </si>
  <si>
    <t xml:space="preserve">Número de equipos deportivos profesionales apoyados. </t>
  </si>
  <si>
    <t>Mantener e Incrementar en cuatro (4) el número de Instituciones Educativas participantes en los festivales y juegos inter escolares, inter colegiados e inter universitarios, durante el cuatrienio.</t>
  </si>
  <si>
    <t xml:space="preserve">Número de Instituciones Educativas mantenidas e incrementadas. </t>
  </si>
  <si>
    <t>Reestructurar y potencializar la unidad medico deportiva para el apoyo a clubes y deportistas de la ciudad, durante el cuatrienio</t>
  </si>
  <si>
    <t>Unidad medico deportiva reestructurada y potencializada.</t>
  </si>
  <si>
    <t>Implementar un programa de capacitación en deporte y recreación dirigido a la comunidad deportiva, durante el cuatrienio.</t>
  </si>
  <si>
    <t>Mantener e Incrementar a quince (15) los eventos deportivos Municipales de carácter urbano y rural que permitan la participación e integración de la comunidad, durante el cuatrienio.</t>
  </si>
  <si>
    <t xml:space="preserve">Número de eventos deportivos Municipales mantenidos e incrementados. </t>
  </si>
  <si>
    <t xml:space="preserve">Deporte y Recreación para la Inclusión </t>
  </si>
  <si>
    <t>Diseño y desarrollo de cuatro (4) programas deportivo- recreativos dirigidos a primera infancia, infancia, niños, niñas, adolescentes, Mujeres, personas en situación de discapacidad, Adulto mayor, etnias, víctimas del conflicto, postconflicto y población vulnerable, durante el cuatrienio.</t>
  </si>
  <si>
    <t>Diseñar y desarrollar cuatro (4) programas deportivo- recreativos dirigidos a primera infancia, infancia, niños, niñas, adolescentes, Mujeres, personas en situación de discapacidad, Adulto mayor, etnias, víctimas del conflicto, postconflicto y población vulnerable, durante el cuatrienio.</t>
  </si>
  <si>
    <t xml:space="preserve">Número de programas diseñados y desarrollados. </t>
  </si>
  <si>
    <t xml:space="preserve">Eventos Deportivos Especiales </t>
  </si>
  <si>
    <t>DESARROLLO DE EVENTOS DEPORTIVOS ESPECIALES EN EL MUNICIPIO DE BARRANCABERMEJA, SANTANDER, CENTRO ORIENTE</t>
  </si>
  <si>
    <t>Realizar cuatro (4) eventos deportivos de carácter departamental, nacional e internacional que garanticen la participación de deportistas Barranqueños, durante el cuatrienio.</t>
  </si>
  <si>
    <t xml:space="preserve">Número de eventos deportivos realizados. </t>
  </si>
  <si>
    <t>Infraestructura Deportiva y Recreativa</t>
  </si>
  <si>
    <t>MANTENIMIENTO, OPERACIÓN Y/O ADECUACIÓN DE LOS ESCENARIOS DEPORTIVOS Y RECREATIVOS DEL MUNICIPIO DE BARRANCABERMEJA,  SANTANDER, CENTRO ORIENTE</t>
  </si>
  <si>
    <t xml:space="preserve">Realizar cuatro (4) adecuaciones, mejoramientos y/o conservaciones de escenarios deportivos del Municipio de Barrancabermeja, durante el cuatrienio. </t>
  </si>
  <si>
    <t xml:space="preserve">Número de escenarios adecuados, mejorados y/o conservados </t>
  </si>
  <si>
    <t>Adecuar el parque recreacional como centro recreativo y deportivo, en el cuatrienio.</t>
  </si>
  <si>
    <t xml:space="preserve">Parque recreacional adecuado </t>
  </si>
  <si>
    <t>Realizar los estudios y diseños para la construcción de un Parque Recreacional, en el cuatrienio.</t>
  </si>
  <si>
    <t xml:space="preserve">Estudios y diseños realizados. </t>
  </si>
  <si>
    <t xml:space="preserve">Mejoramiento de la Gestión Institucional </t>
  </si>
  <si>
    <t>MEJORAMIENTO DE LA GESTIÓN INSTITUCIONAL DEL INDERBA EN EL MUNICIPIO DE BARRANCABERMEJA, SANTANDER, CENTRO ORIENTE</t>
  </si>
  <si>
    <t>Diseñar e Implementar el Sistema Municipal de Información Deportiva, en el cuatrienio</t>
  </si>
  <si>
    <t xml:space="preserve">Sistema diseñado e implementado </t>
  </si>
  <si>
    <t>Formular y presentar el proyecto de Acuerdo la política pública de deporte, Recreación y utilización adecuada del tiempo libre en el cuatrienio.</t>
  </si>
  <si>
    <t xml:space="preserve">Política pública formulada y presentada. </t>
  </si>
  <si>
    <t>Yo creo en la recreación</t>
  </si>
  <si>
    <t xml:space="preserve">AMPLIACIÓN DE LAS ACTIVIDADES RECREATIVAS CON ENFOQUE DIFERENCIAL Y ETNO-CULTURAL EN LOS SECTORES URBANO Y RURAL DEL MUNICIPIO DE BARRANCABERMEJA </t>
  </si>
  <si>
    <t>Aumentar en veintisiete (27) los sitios de servicio del programa de Recreación en el Municipio, durante el cuatrienio.</t>
  </si>
  <si>
    <t xml:space="preserve">Número de sitios aumentados. </t>
  </si>
  <si>
    <t>VALORES TOTALES</t>
  </si>
  <si>
    <t>pmus</t>
  </si>
  <si>
    <t>control transito</t>
  </si>
  <si>
    <t>equipamiento</t>
  </si>
  <si>
    <t>cultura</t>
  </si>
  <si>
    <t>fortalecimiento</t>
  </si>
  <si>
    <t>ALBERTO RAFAEL COTES ACOSTA</t>
  </si>
  <si>
    <t>Director de Tránsito y Transporte de Barrancabermeja</t>
  </si>
  <si>
    <t>IMPLEMENTACIÓN DEL PLAN DE MEDIOS DE LA ITTB COMO ESTRATEGIA QUE CONTRIBUYA A FORTALECER LA MOVILIDAD EN EL MUNICIPIO DE BARRANCABERMEJA.</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</si>
</sst>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_(&quot;$&quot;\ * #,##0.00_);_(&quot;$&quot;\ * \(#,##0.00\);_(&quot;$&quot;\ * &quot;-&quot;??_);_(@_)"/>
    <numFmt numFmtId="165" formatCode="_(* #,##0.00_);_(* \(#,##0.00\);_(* &quot;-&quot;??_);_(@_)"/>
    <numFmt numFmtId="166" formatCode="_-* #,##0.00\ _€_-;\-* #,##0.00\ _€_-;_-* &quot;-&quot;??\ _€_-;_-@_-"/>
    <numFmt numFmtId="167" formatCode="_ [$€-2]\ * #,##0.00_ ;_ [$€-2]\ * \-#,##0.00_ ;_ [$€-2]\ * &quot;-&quot;??_ "/>
    <numFmt numFmtId="168" formatCode="_-* #,##0\ _€_-;\-* #,##0\ _€_-;_-* &quot;-&quot;\ _€_-;_-@_-"/>
    <numFmt numFmtId="169" formatCode="_(* #,##0_);_(* \(#,##0\);_(* &quot;-&quot;??_);_(@_)"/>
    <numFmt numFmtId="170" formatCode="_-* #,##0.00\ _€_-;\-* #,##0.00\ _€_-;_-* &quot;-&quot;\ _€_-;_-@_-"/>
    <numFmt numFmtId="171" formatCode="_-* #,##0.00\ &quot;€&quot;_-;\-* #,##0.00\ &quot;€&quot;_-;_-* &quot;-&quot;??\ &quot;€&quot;_-;_-@_-"/>
    <numFmt numFmtId="172" formatCode="_-* #,##0\ _€_-;\-* #,##0\ _€_-;_-* &quot;-&quot;??\ _€_-;_-@_-"/>
    <numFmt numFmtId="173" formatCode="_-* #,##0.00_-;\-* #,##0.00_-;_-* &quot;-&quot;_-;_-@_-"/>
    <numFmt numFmtId="174" formatCode="#,##0.0"/>
    <numFmt numFmtId="175" formatCode="&quot;$&quot;\ #,##0.00"/>
    <numFmt numFmtId="176" formatCode="_ * #,##0.00_ ;_ * \-#,##0.00_ ;_ * &quot;-&quot;??_ ;_ @_ "/>
  </numFmts>
  <fonts count="32" x14ac:knownFonts="1">
    <font>
      <sz val="11"/>
      <color theme="1"/>
      <name val="Calibri"/>
      <family val="2"/>
      <scheme val="minor"/>
    </font>
    <font>
      <sz val="11"/>
      <color theme="1"/>
      <name val="Calibri"/>
      <family val="2"/>
      <scheme val="minor"/>
    </font>
    <font>
      <sz val="9"/>
      <name val="Arial Narrow"/>
      <family val="2"/>
    </font>
    <font>
      <b/>
      <sz val="10"/>
      <name val="Calibri"/>
      <family val="2"/>
      <scheme val="minor"/>
    </font>
    <font>
      <sz val="9"/>
      <color theme="1"/>
      <name val="Calibri"/>
      <family val="2"/>
      <scheme val="minor"/>
    </font>
    <font>
      <sz val="8"/>
      <name val="Arial Narrow"/>
      <family val="2"/>
    </font>
    <font>
      <sz val="6"/>
      <name val="Arial Narrow"/>
      <family val="2"/>
    </font>
    <font>
      <b/>
      <sz val="6"/>
      <name val="Arial Narrow"/>
      <family val="2"/>
    </font>
    <font>
      <sz val="6"/>
      <color theme="1"/>
      <name val="Calibri"/>
      <family val="2"/>
      <scheme val="minor"/>
    </font>
    <font>
      <b/>
      <sz val="6"/>
      <color theme="1"/>
      <name val="Arial Narrow"/>
      <family val="2"/>
    </font>
    <font>
      <sz val="8"/>
      <name val="Calibri"/>
      <family val="2"/>
      <scheme val="minor"/>
    </font>
    <font>
      <sz val="6"/>
      <name val="Calibri"/>
      <family val="2"/>
      <scheme val="minor"/>
    </font>
    <font>
      <sz val="11"/>
      <color indexed="8"/>
      <name val="Calibri"/>
      <family val="2"/>
    </font>
    <font>
      <sz val="10"/>
      <name val="Arial"/>
      <family val="2"/>
    </font>
    <font>
      <b/>
      <sz val="6"/>
      <name val="Calibri"/>
      <family val="2"/>
      <scheme val="minor"/>
    </font>
    <font>
      <sz val="8"/>
      <color rgb="FF000000"/>
      <name val="Calibri"/>
      <family val="2"/>
    </font>
    <font>
      <sz val="6"/>
      <color theme="1"/>
      <name val="Arial Narrow"/>
      <family val="2"/>
    </font>
    <font>
      <b/>
      <sz val="6"/>
      <color theme="1"/>
      <name val="Calibri"/>
      <family val="2"/>
      <scheme val="minor"/>
    </font>
    <font>
      <sz val="6"/>
      <color rgb="FFFF0000"/>
      <name val="Calibri"/>
      <family val="2"/>
      <scheme val="minor"/>
    </font>
    <font>
      <sz val="6"/>
      <color rgb="FFC00000"/>
      <name val="Calibri"/>
      <family val="2"/>
      <scheme val="minor"/>
    </font>
    <font>
      <sz val="6"/>
      <color rgb="FF000000"/>
      <name val="Arial"/>
      <family val="2"/>
    </font>
    <font>
      <sz val="6"/>
      <color theme="0"/>
      <name val="Calibri"/>
      <family val="2"/>
      <scheme val="minor"/>
    </font>
    <font>
      <sz val="7"/>
      <name val="Arial"/>
      <family val="2"/>
    </font>
    <font>
      <sz val="6"/>
      <color rgb="FF000000"/>
      <name val="Calibri"/>
      <family val="2"/>
      <scheme val="minor"/>
    </font>
    <font>
      <b/>
      <sz val="5"/>
      <name val="Calibri"/>
      <family val="2"/>
      <scheme val="minor"/>
    </font>
    <font>
      <b/>
      <sz val="10"/>
      <color rgb="FFFF0000"/>
      <name val="Calibri"/>
      <family val="2"/>
      <scheme val="minor"/>
    </font>
    <font>
      <sz val="8"/>
      <color theme="1"/>
      <name val="Calibri"/>
      <family val="2"/>
      <scheme val="minor"/>
    </font>
    <font>
      <b/>
      <sz val="9"/>
      <color indexed="81"/>
      <name val="Tahoma"/>
      <family val="2"/>
    </font>
    <font>
      <sz val="9"/>
      <color indexed="81"/>
      <name val="Tahoma"/>
      <family val="2"/>
    </font>
    <font>
      <b/>
      <sz val="12"/>
      <name val="Calibri"/>
      <family val="2"/>
      <scheme val="minor"/>
    </font>
    <font>
      <sz val="12"/>
      <name val="Calibri"/>
      <family val="2"/>
      <scheme val="minor"/>
    </font>
    <font>
      <sz val="5"/>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9" tint="-0.249977111117893"/>
        <bgColor indexed="64"/>
      </patternFill>
    </fill>
    <fill>
      <patternFill patternType="solid">
        <fgColor rgb="FF00B050"/>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medium">
        <color indexed="64"/>
      </bottom>
      <diagonal/>
    </border>
  </borders>
  <cellStyleXfs count="15">
    <xf numFmtId="0" fontId="0" fillId="0" borderId="0"/>
    <xf numFmtId="0" fontId="1" fillId="0" borderId="0"/>
    <xf numFmtId="166" fontId="1" fillId="0" borderId="0" applyFont="0" applyFill="0" applyBorder="0" applyAlignment="0" applyProtection="0"/>
    <xf numFmtId="9" fontId="1" fillId="0" borderId="0" applyFont="0" applyFill="0" applyBorder="0" applyAlignment="0" applyProtection="0"/>
    <xf numFmtId="167" fontId="12" fillId="0" borderId="0"/>
    <xf numFmtId="166" fontId="13" fillId="0" borderId="0" applyFont="0" applyFill="0" applyBorder="0" applyAlignment="0" applyProtection="0"/>
    <xf numFmtId="168" fontId="1" fillId="0" borderId="0" applyFont="0" applyFill="0" applyBorder="0" applyAlignment="0" applyProtection="0"/>
    <xf numFmtId="166" fontId="13" fillId="0" borderId="0" applyFont="0" applyFill="0" applyBorder="0" applyAlignment="0" applyProtection="0"/>
    <xf numFmtId="0" fontId="13" fillId="0" borderId="0"/>
    <xf numFmtId="166" fontId="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76" fontId="13" fillId="0" borderId="0" applyFont="0" applyFill="0" applyBorder="0" applyAlignment="0" applyProtection="0"/>
    <xf numFmtId="9" fontId="13" fillId="0" borderId="0" applyFont="0" applyFill="0" applyBorder="0" applyAlignment="0" applyProtection="0"/>
  </cellStyleXfs>
  <cellXfs count="270">
    <xf numFmtId="0" fontId="0" fillId="0" borderId="0" xfId="0"/>
    <xf numFmtId="0" fontId="2" fillId="2" borderId="1" xfId="1" applyFont="1" applyFill="1" applyBorder="1" applyAlignment="1">
      <alignment textRotation="90"/>
    </xf>
    <xf numFmtId="0" fontId="4" fillId="0" borderId="0" xfId="1" applyFont="1" applyFill="1"/>
    <xf numFmtId="0" fontId="5" fillId="2" borderId="1" xfId="1" applyFont="1" applyFill="1" applyBorder="1" applyAlignment="1">
      <alignment textRotation="90"/>
    </xf>
    <xf numFmtId="0" fontId="6" fillId="2" borderId="1" xfId="1" applyFont="1" applyFill="1" applyBorder="1" applyAlignment="1">
      <alignment wrapText="1"/>
    </xf>
    <xf numFmtId="0" fontId="7" fillId="2" borderId="1" xfId="1" applyFont="1" applyFill="1" applyBorder="1" applyAlignment="1">
      <alignment horizontal="center"/>
    </xf>
    <xf numFmtId="0" fontId="7" fillId="2" borderId="1" xfId="1" applyFont="1" applyFill="1" applyBorder="1" applyAlignment="1">
      <alignment horizontal="center" vertical="center"/>
    </xf>
    <xf numFmtId="0" fontId="7" fillId="2" borderId="1" xfId="1" applyFont="1" applyFill="1" applyBorder="1" applyAlignment="1">
      <alignment horizontal="center" vertical="center" wrapText="1"/>
    </xf>
    <xf numFmtId="0" fontId="8" fillId="0" borderId="0" xfId="1" applyFont="1" applyFill="1"/>
    <xf numFmtId="1" fontId="7" fillId="2" borderId="1" xfId="1" applyNumberFormat="1" applyFont="1" applyFill="1" applyBorder="1" applyAlignment="1">
      <alignment horizontal="center" vertical="center" wrapText="1"/>
    </xf>
    <xf numFmtId="166" fontId="9" fillId="2" borderId="1" xfId="2" applyFont="1" applyFill="1" applyBorder="1" applyAlignment="1">
      <alignment horizontal="center" vertical="center" wrapText="1"/>
    </xf>
    <xf numFmtId="166" fontId="7" fillId="2" borderId="1" xfId="2" applyFont="1" applyFill="1" applyBorder="1" applyAlignment="1">
      <alignment horizontal="center" vertical="center" wrapText="1"/>
    </xf>
    <xf numFmtId="0" fontId="8" fillId="0" borderId="0" xfId="1" applyFont="1" applyFill="1" applyAlignment="1">
      <alignment horizontal="center" vertical="center"/>
    </xf>
    <xf numFmtId="0" fontId="10" fillId="3" borderId="1" xfId="1" applyFont="1" applyFill="1" applyBorder="1" applyAlignment="1">
      <alignment horizontal="justify" textRotation="90" wrapText="1"/>
    </xf>
    <xf numFmtId="0" fontId="11" fillId="3" borderId="1" xfId="1" applyFont="1" applyFill="1" applyBorder="1" applyAlignment="1">
      <alignment wrapText="1"/>
    </xf>
    <xf numFmtId="1" fontId="11" fillId="3" borderId="1" xfId="1" applyNumberFormat="1" applyFont="1" applyFill="1" applyBorder="1" applyAlignment="1"/>
    <xf numFmtId="0" fontId="11" fillId="3" borderId="1" xfId="1" applyFont="1" applyFill="1" applyBorder="1" applyAlignment="1">
      <alignment horizontal="justify" vertical="justify" wrapText="1"/>
    </xf>
    <xf numFmtId="0" fontId="11" fillId="3" borderId="1" xfId="1" applyFont="1" applyFill="1" applyBorder="1" applyAlignment="1">
      <alignment horizontal="left" wrapText="1"/>
    </xf>
    <xf numFmtId="9" fontId="8" fillId="3" borderId="1" xfId="1" applyNumberFormat="1" applyFont="1" applyFill="1" applyBorder="1" applyAlignment="1"/>
    <xf numFmtId="0" fontId="11" fillId="3" borderId="1" xfId="1" applyFont="1" applyFill="1" applyBorder="1" applyAlignment="1">
      <alignment horizontal="center" wrapText="1"/>
    </xf>
    <xf numFmtId="0" fontId="11" fillId="3" borderId="1" xfId="1" applyFont="1" applyFill="1" applyBorder="1" applyAlignment="1" applyProtection="1">
      <alignment horizontal="center"/>
    </xf>
    <xf numFmtId="166" fontId="8" fillId="3" borderId="1" xfId="2" applyFont="1" applyFill="1" applyBorder="1" applyAlignment="1">
      <alignment vertical="center"/>
    </xf>
    <xf numFmtId="166" fontId="11" fillId="3" borderId="1" xfId="2" applyFont="1" applyFill="1" applyBorder="1" applyAlignment="1">
      <alignment vertical="center"/>
    </xf>
    <xf numFmtId="0" fontId="11" fillId="3" borderId="1" xfId="1" applyFont="1" applyFill="1" applyBorder="1" applyAlignment="1">
      <alignment vertical="center"/>
    </xf>
    <xf numFmtId="4" fontId="11" fillId="3" borderId="1" xfId="1" applyNumberFormat="1" applyFont="1" applyFill="1" applyBorder="1" applyAlignment="1">
      <alignment vertical="center"/>
    </xf>
    <xf numFmtId="4" fontId="11" fillId="4" borderId="1" xfId="1" applyNumberFormat="1" applyFont="1" applyFill="1" applyBorder="1" applyAlignment="1">
      <alignment vertical="center"/>
    </xf>
    <xf numFmtId="4" fontId="11" fillId="3" borderId="1" xfId="1" applyNumberFormat="1" applyFont="1" applyFill="1" applyBorder="1" applyAlignment="1">
      <alignment horizontal="center" vertical="center" textRotation="90" wrapText="1"/>
    </xf>
    <xf numFmtId="0" fontId="8" fillId="3" borderId="0" xfId="1" applyFont="1" applyFill="1"/>
    <xf numFmtId="4" fontId="8" fillId="3" borderId="1" xfId="1" applyNumberFormat="1" applyFont="1" applyFill="1" applyBorder="1" applyAlignment="1">
      <alignment vertical="center"/>
    </xf>
    <xf numFmtId="0" fontId="8" fillId="3" borderId="1" xfId="1" applyFont="1" applyFill="1" applyBorder="1" applyAlignment="1"/>
    <xf numFmtId="0" fontId="8" fillId="3" borderId="1" xfId="1" applyFont="1" applyFill="1" applyBorder="1" applyAlignment="1">
      <alignment horizontal="right"/>
    </xf>
    <xf numFmtId="0" fontId="11" fillId="3" borderId="1" xfId="1" applyFont="1" applyFill="1" applyBorder="1" applyAlignment="1">
      <alignment horizontal="justify" wrapText="1"/>
    </xf>
    <xf numFmtId="9" fontId="8" fillId="3" borderId="1" xfId="3" applyFont="1" applyFill="1" applyBorder="1" applyAlignment="1"/>
    <xf numFmtId="0" fontId="11" fillId="3" borderId="1" xfId="1" applyFont="1" applyFill="1" applyBorder="1" applyAlignment="1">
      <alignment horizontal="left" vertical="center"/>
    </xf>
    <xf numFmtId="1" fontId="11" fillId="3" borderId="1" xfId="1" applyNumberFormat="1" applyFont="1" applyFill="1" applyBorder="1" applyAlignment="1">
      <alignment vertical="center" wrapText="1"/>
    </xf>
    <xf numFmtId="1" fontId="8" fillId="3" borderId="1" xfId="3" applyNumberFormat="1" applyFont="1" applyFill="1" applyBorder="1" applyAlignment="1"/>
    <xf numFmtId="0" fontId="11" fillId="3" borderId="1" xfId="1" applyFont="1" applyFill="1" applyBorder="1" applyAlignment="1">
      <alignment horizontal="center" vertical="top" wrapText="1"/>
    </xf>
    <xf numFmtId="1" fontId="11" fillId="3" borderId="1" xfId="3" applyNumberFormat="1" applyFont="1" applyFill="1" applyBorder="1" applyAlignment="1">
      <alignment horizontal="right" vertical="center"/>
    </xf>
    <xf numFmtId="0" fontId="11" fillId="3" borderId="1" xfId="1" applyFont="1" applyFill="1" applyBorder="1" applyAlignment="1">
      <alignment horizontal="center" vertical="center" textRotation="90" wrapText="1"/>
    </xf>
    <xf numFmtId="0" fontId="8" fillId="3" borderId="1" xfId="1" applyFont="1" applyFill="1" applyBorder="1" applyAlignment="1">
      <alignment wrapText="1"/>
    </xf>
    <xf numFmtId="0" fontId="8" fillId="3" borderId="2" xfId="1" applyFont="1" applyFill="1" applyBorder="1" applyAlignment="1">
      <alignment wrapText="1"/>
    </xf>
    <xf numFmtId="0" fontId="11" fillId="3" borderId="1" xfId="1" applyFont="1" applyFill="1" applyBorder="1" applyAlignment="1">
      <alignment vertical="top" wrapText="1"/>
    </xf>
    <xf numFmtId="0" fontId="11" fillId="3" borderId="1" xfId="1" applyFont="1" applyFill="1" applyBorder="1" applyAlignment="1">
      <alignment vertical="center" wrapText="1"/>
    </xf>
    <xf numFmtId="0" fontId="10" fillId="3" borderId="1" xfId="1" applyFont="1" applyFill="1" applyBorder="1" applyAlignment="1">
      <alignment horizontal="justify" vertical="center" textRotation="90" wrapText="1"/>
    </xf>
    <xf numFmtId="0" fontId="11" fillId="3" borderId="1" xfId="1" applyFont="1" applyFill="1" applyBorder="1" applyAlignment="1">
      <alignment horizontal="justify" vertical="center" wrapText="1"/>
    </xf>
    <xf numFmtId="1" fontId="11" fillId="3" borderId="1" xfId="1" applyNumberFormat="1" applyFont="1" applyFill="1" applyBorder="1" applyAlignment="1">
      <alignment vertical="center"/>
    </xf>
    <xf numFmtId="167" fontId="11" fillId="3" borderId="1" xfId="4" applyFont="1" applyFill="1" applyBorder="1" applyAlignment="1">
      <alignment horizontal="justify" vertical="center" wrapText="1"/>
    </xf>
    <xf numFmtId="0" fontId="11" fillId="3" borderId="1" xfId="1" applyFont="1" applyFill="1" applyBorder="1" applyAlignment="1">
      <alignment horizontal="left" vertical="center" wrapText="1"/>
    </xf>
    <xf numFmtId="0" fontId="8" fillId="3" borderId="1" xfId="1" applyFont="1" applyFill="1" applyBorder="1" applyAlignment="1">
      <alignment vertical="center"/>
    </xf>
    <xf numFmtId="0" fontId="11" fillId="3" borderId="1" xfId="1" applyFont="1" applyFill="1" applyBorder="1" applyAlignment="1">
      <alignment horizontal="center" vertical="center" wrapText="1"/>
    </xf>
    <xf numFmtId="0" fontId="11" fillId="3" borderId="1" xfId="1" applyFont="1" applyFill="1" applyBorder="1" applyAlignment="1" applyProtection="1">
      <alignment horizontal="center" vertical="center"/>
    </xf>
    <xf numFmtId="4" fontId="8" fillId="3" borderId="1" xfId="5" applyNumberFormat="1" applyFont="1" applyFill="1" applyBorder="1" applyAlignment="1">
      <alignment vertical="center"/>
    </xf>
    <xf numFmtId="0" fontId="8" fillId="3" borderId="1" xfId="1" applyFont="1" applyFill="1" applyBorder="1" applyAlignment="1">
      <alignment horizontal="right" vertical="center"/>
    </xf>
    <xf numFmtId="4" fontId="11" fillId="3" borderId="1" xfId="5" applyNumberFormat="1" applyFont="1" applyFill="1" applyBorder="1" applyAlignment="1">
      <alignment vertical="center"/>
    </xf>
    <xf numFmtId="0" fontId="11" fillId="3" borderId="1" xfId="1" applyFont="1" applyFill="1" applyBorder="1" applyAlignment="1">
      <alignment horizontal="right" vertical="center"/>
    </xf>
    <xf numFmtId="1" fontId="11" fillId="3" borderId="1" xfId="1" applyNumberFormat="1" applyFont="1" applyFill="1" applyBorder="1" applyAlignment="1">
      <alignment horizontal="right" vertical="center"/>
    </xf>
    <xf numFmtId="4" fontId="8" fillId="3" borderId="1" xfId="2" applyNumberFormat="1" applyFont="1" applyFill="1" applyBorder="1" applyAlignment="1">
      <alignment vertical="center"/>
    </xf>
    <xf numFmtId="4" fontId="11" fillId="3" borderId="1" xfId="6" applyNumberFormat="1" applyFont="1" applyFill="1" applyBorder="1" applyAlignment="1">
      <alignment vertical="center"/>
    </xf>
    <xf numFmtId="1" fontId="11" fillId="3" borderId="1" xfId="1" applyNumberFormat="1" applyFont="1" applyFill="1" applyBorder="1" applyAlignment="1">
      <alignment horizontal="justify" vertical="center" wrapText="1"/>
    </xf>
    <xf numFmtId="169" fontId="11" fillId="3" borderId="1" xfId="7" applyNumberFormat="1" applyFont="1" applyFill="1" applyBorder="1" applyAlignment="1">
      <alignment horizontal="right" vertical="center"/>
    </xf>
    <xf numFmtId="169" fontId="11" fillId="3" borderId="1" xfId="7" applyNumberFormat="1" applyFont="1" applyFill="1" applyBorder="1" applyAlignment="1">
      <alignment vertical="center"/>
    </xf>
    <xf numFmtId="2" fontId="11" fillId="3" borderId="1" xfId="8" applyNumberFormat="1" applyFont="1" applyFill="1" applyBorder="1" applyAlignment="1" applyProtection="1">
      <alignment horizontal="justify" vertical="justify" wrapText="1"/>
      <protection locked="0"/>
    </xf>
    <xf numFmtId="4" fontId="8" fillId="3" borderId="1" xfId="9" applyNumberFormat="1" applyFont="1" applyFill="1" applyBorder="1" applyAlignment="1">
      <alignment vertical="center"/>
    </xf>
    <xf numFmtId="4" fontId="11" fillId="3" borderId="1" xfId="9" applyNumberFormat="1" applyFont="1" applyFill="1" applyBorder="1" applyAlignment="1">
      <alignment vertical="center"/>
    </xf>
    <xf numFmtId="170" fontId="11" fillId="3" borderId="1" xfId="6" applyNumberFormat="1" applyFont="1" applyFill="1" applyBorder="1" applyAlignment="1">
      <alignment vertical="center"/>
    </xf>
    <xf numFmtId="170" fontId="8" fillId="3" borderId="1" xfId="6" applyNumberFormat="1" applyFont="1" applyFill="1" applyBorder="1" applyAlignment="1">
      <alignment vertical="center"/>
    </xf>
    <xf numFmtId="4" fontId="11" fillId="3" borderId="1" xfId="2" applyNumberFormat="1" applyFont="1" applyFill="1" applyBorder="1" applyAlignment="1">
      <alignment vertical="center"/>
    </xf>
    <xf numFmtId="1" fontId="11" fillId="3" borderId="1" xfId="1" applyNumberFormat="1" applyFont="1" applyFill="1" applyBorder="1" applyAlignment="1">
      <alignment wrapText="1"/>
    </xf>
    <xf numFmtId="166" fontId="11" fillId="5" borderId="1" xfId="2" applyFont="1" applyFill="1" applyBorder="1" applyAlignment="1">
      <alignment vertical="center"/>
    </xf>
    <xf numFmtId="4" fontId="11" fillId="5" borderId="1" xfId="1" applyNumberFormat="1" applyFont="1" applyFill="1" applyBorder="1" applyAlignment="1">
      <alignment vertical="center"/>
    </xf>
    <xf numFmtId="4" fontId="8" fillId="3" borderId="1" xfId="10" applyNumberFormat="1" applyFont="1" applyFill="1" applyBorder="1" applyAlignment="1">
      <alignment vertical="center"/>
    </xf>
    <xf numFmtId="0" fontId="8" fillId="3" borderId="1" xfId="1" applyFont="1" applyFill="1" applyBorder="1" applyAlignment="1">
      <alignment vertical="top" wrapText="1"/>
    </xf>
    <xf numFmtId="0" fontId="11" fillId="3" borderId="1" xfId="1" applyFont="1" applyFill="1" applyBorder="1" applyAlignment="1">
      <alignment horizontal="left" vertical="top" wrapText="1"/>
    </xf>
    <xf numFmtId="3" fontId="11" fillId="3" borderId="1" xfId="1" applyNumberFormat="1" applyFont="1" applyFill="1" applyBorder="1" applyAlignment="1">
      <alignment horizontal="justify" vertical="justify" wrapText="1"/>
    </xf>
    <xf numFmtId="170" fontId="8" fillId="3" borderId="1" xfId="6" applyNumberFormat="1" applyFont="1" applyFill="1" applyBorder="1" applyAlignment="1">
      <alignment vertical="center" wrapText="1"/>
    </xf>
    <xf numFmtId="170" fontId="11" fillId="3" borderId="1" xfId="6" applyNumberFormat="1" applyFont="1" applyFill="1" applyBorder="1" applyAlignment="1">
      <alignment vertical="center" wrapText="1"/>
    </xf>
    <xf numFmtId="3" fontId="11" fillId="3" borderId="1" xfId="1" applyNumberFormat="1" applyFont="1" applyFill="1" applyBorder="1" applyAlignment="1">
      <alignment horizontal="justify" vertical="center" wrapText="1"/>
    </xf>
    <xf numFmtId="170" fontId="8" fillId="6" borderId="1" xfId="6" applyNumberFormat="1" applyFont="1" applyFill="1" applyBorder="1" applyAlignment="1">
      <alignment vertical="center" wrapText="1"/>
    </xf>
    <xf numFmtId="1" fontId="11" fillId="3" borderId="1" xfId="1" applyNumberFormat="1" applyFont="1" applyFill="1" applyBorder="1" applyAlignment="1">
      <alignment horizontal="center" vertical="center"/>
    </xf>
    <xf numFmtId="1" fontId="14" fillId="3" borderId="1" xfId="1" applyNumberFormat="1" applyFont="1" applyFill="1" applyBorder="1" applyAlignment="1">
      <alignment horizontal="justify" vertical="center" wrapText="1"/>
    </xf>
    <xf numFmtId="4" fontId="8" fillId="3" borderId="1" xfId="6" applyNumberFormat="1" applyFont="1" applyFill="1" applyBorder="1" applyAlignment="1">
      <alignment vertical="center" wrapText="1"/>
    </xf>
    <xf numFmtId="4" fontId="8" fillId="3" borderId="1" xfId="6" applyNumberFormat="1" applyFont="1" applyFill="1" applyBorder="1" applyAlignment="1">
      <alignment vertical="center"/>
    </xf>
    <xf numFmtId="4" fontId="11" fillId="3" borderId="3" xfId="1" applyNumberFormat="1" applyFont="1" applyFill="1" applyBorder="1" applyAlignment="1" applyProtection="1">
      <alignment vertical="center"/>
    </xf>
    <xf numFmtId="0" fontId="15" fillId="0" borderId="0" xfId="8" applyFont="1" applyAlignment="1">
      <alignment vertical="top" wrapText="1"/>
    </xf>
    <xf numFmtId="0" fontId="10" fillId="3" borderId="4" xfId="1" applyFont="1" applyFill="1" applyBorder="1" applyAlignment="1">
      <alignment horizontal="justify" textRotation="90" wrapText="1"/>
    </xf>
    <xf numFmtId="0" fontId="11" fillId="3" borderId="4" xfId="1" applyFont="1" applyFill="1" applyBorder="1" applyAlignment="1">
      <alignment wrapText="1"/>
    </xf>
    <xf numFmtId="1" fontId="11" fillId="3" borderId="4" xfId="1" applyNumberFormat="1" applyFont="1" applyFill="1" applyBorder="1" applyAlignment="1"/>
    <xf numFmtId="0" fontId="11" fillId="3" borderId="4" xfId="1" applyFont="1" applyFill="1" applyBorder="1" applyAlignment="1">
      <alignment horizontal="justify" vertical="justify" wrapText="1"/>
    </xf>
    <xf numFmtId="0" fontId="11" fillId="3" borderId="4" xfId="1" applyFont="1" applyFill="1" applyBorder="1" applyAlignment="1">
      <alignment horizontal="left" vertical="center" wrapText="1"/>
    </xf>
    <xf numFmtId="0" fontId="8" fillId="3" borderId="4" xfId="1" applyFont="1" applyFill="1" applyBorder="1" applyAlignment="1"/>
    <xf numFmtId="0" fontId="11" fillId="3" borderId="4" xfId="1" applyFont="1" applyFill="1" applyBorder="1" applyAlignment="1">
      <alignment horizontal="center" wrapText="1"/>
    </xf>
    <xf numFmtId="0" fontId="11" fillId="3" borderId="4" xfId="1" applyFont="1" applyFill="1" applyBorder="1" applyAlignment="1" applyProtection="1">
      <alignment horizontal="center"/>
    </xf>
    <xf numFmtId="4" fontId="8" fillId="3" borderId="4" xfId="1" applyNumberFormat="1" applyFont="1" applyFill="1" applyBorder="1" applyAlignment="1">
      <alignment vertical="center"/>
    </xf>
    <xf numFmtId="4" fontId="11" fillId="3" borderId="4" xfId="1" applyNumberFormat="1" applyFont="1" applyFill="1" applyBorder="1" applyAlignment="1">
      <alignment vertical="center"/>
    </xf>
    <xf numFmtId="4" fontId="11" fillId="4" borderId="4" xfId="1" applyNumberFormat="1" applyFont="1" applyFill="1" applyBorder="1" applyAlignment="1">
      <alignment vertical="center"/>
    </xf>
    <xf numFmtId="0" fontId="11" fillId="3" borderId="4" xfId="1" applyFont="1" applyFill="1" applyBorder="1" applyAlignment="1">
      <alignment horizontal="center" vertical="center" textRotation="90" wrapText="1"/>
    </xf>
    <xf numFmtId="0" fontId="5" fillId="3" borderId="1" xfId="1" applyFont="1" applyFill="1" applyBorder="1" applyAlignment="1">
      <alignment horizontal="justify" textRotation="90" wrapText="1"/>
    </xf>
    <xf numFmtId="0" fontId="6" fillId="0" borderId="1" xfId="1" applyFont="1" applyFill="1" applyBorder="1" applyAlignment="1">
      <alignment horizontal="justify" vertical="center" wrapText="1"/>
    </xf>
    <xf numFmtId="1" fontId="6" fillId="0" borderId="1" xfId="1" applyNumberFormat="1" applyFont="1" applyFill="1" applyBorder="1" applyAlignment="1">
      <alignment horizontal="center" vertical="center"/>
    </xf>
    <xf numFmtId="0" fontId="6" fillId="0" borderId="1" xfId="1" applyFont="1" applyFill="1" applyBorder="1" applyAlignment="1">
      <alignment horizontal="center" vertical="center" wrapText="1"/>
    </xf>
    <xf numFmtId="0" fontId="16" fillId="3" borderId="1" xfId="1" applyFont="1" applyFill="1" applyBorder="1" applyAlignment="1">
      <alignment horizontal="center" vertical="center"/>
    </xf>
    <xf numFmtId="0" fontId="6" fillId="3" borderId="1" xfId="1" applyFont="1" applyFill="1" applyBorder="1" applyAlignment="1">
      <alignment horizontal="center" vertical="center" wrapText="1"/>
    </xf>
    <xf numFmtId="0" fontId="6" fillId="3" borderId="1" xfId="1" applyFont="1" applyFill="1" applyBorder="1" applyAlignment="1">
      <alignment horizontal="center" vertical="center"/>
    </xf>
    <xf numFmtId="4" fontId="8" fillId="3" borderId="1" xfId="1" applyNumberFormat="1" applyFont="1" applyFill="1" applyBorder="1" applyAlignment="1">
      <alignment horizontal="center" vertical="center"/>
    </xf>
    <xf numFmtId="4" fontId="6" fillId="3" borderId="1" xfId="1" applyNumberFormat="1" applyFont="1" applyFill="1" applyBorder="1" applyAlignment="1">
      <alignment vertical="center"/>
    </xf>
    <xf numFmtId="4" fontId="6" fillId="0" borderId="1" xfId="1" applyNumberFormat="1" applyFont="1" applyFill="1" applyBorder="1" applyAlignment="1">
      <alignment vertical="center"/>
    </xf>
    <xf numFmtId="4" fontId="6" fillId="0" borderId="1" xfId="1" applyNumberFormat="1" applyFont="1" applyFill="1" applyBorder="1" applyAlignment="1">
      <alignment horizontal="center" vertical="center" wrapText="1"/>
    </xf>
    <xf numFmtId="0" fontId="6" fillId="3" borderId="1" xfId="1" applyFont="1" applyFill="1" applyBorder="1" applyAlignment="1">
      <alignment horizontal="center" vertical="center" textRotation="90" wrapText="1"/>
    </xf>
    <xf numFmtId="4" fontId="8" fillId="0" borderId="1" xfId="1" applyNumberFormat="1" applyFont="1" applyFill="1" applyBorder="1" applyAlignment="1">
      <alignment horizontal="center" vertical="center"/>
    </xf>
    <xf numFmtId="4" fontId="14" fillId="3" borderId="1" xfId="1" applyNumberFormat="1" applyFont="1" applyFill="1" applyBorder="1" applyAlignment="1">
      <alignment horizontal="center" vertical="center"/>
    </xf>
    <xf numFmtId="0" fontId="14" fillId="0" borderId="1" xfId="1" applyFont="1" applyFill="1" applyBorder="1" applyAlignment="1">
      <alignment horizontal="justify" vertical="center" wrapText="1"/>
    </xf>
    <xf numFmtId="1" fontId="6" fillId="0" borderId="1" xfId="1" applyNumberFormat="1" applyFont="1" applyFill="1" applyBorder="1" applyAlignment="1">
      <alignment horizontal="center" vertical="center" wrapText="1"/>
    </xf>
    <xf numFmtId="1" fontId="6" fillId="0" borderId="1" xfId="1" applyNumberFormat="1" applyFont="1" applyFill="1" applyBorder="1" applyAlignment="1">
      <alignment horizontal="justify" vertical="center"/>
    </xf>
    <xf numFmtId="0" fontId="11" fillId="0" borderId="1" xfId="1" applyFont="1" applyFill="1" applyBorder="1" applyAlignment="1">
      <alignment horizontal="justify" vertical="center" wrapText="1"/>
    </xf>
    <xf numFmtId="4" fontId="3" fillId="0" borderId="1" xfId="1" applyNumberFormat="1" applyFont="1" applyFill="1" applyBorder="1" applyAlignment="1">
      <alignment horizontal="center" vertical="center"/>
    </xf>
    <xf numFmtId="4" fontId="17" fillId="0" borderId="1" xfId="1" applyNumberFormat="1" applyFont="1" applyFill="1" applyBorder="1" applyAlignment="1">
      <alignment vertical="center"/>
    </xf>
    <xf numFmtId="0" fontId="6" fillId="3" borderId="1" xfId="1" applyFont="1" applyFill="1" applyBorder="1" applyAlignment="1">
      <alignment horizontal="left" vertical="center" wrapText="1"/>
    </xf>
    <xf numFmtId="4" fontId="8" fillId="0" borderId="1" xfId="1" applyNumberFormat="1" applyFont="1" applyFill="1" applyBorder="1" applyAlignment="1">
      <alignment vertical="center"/>
    </xf>
    <xf numFmtId="0" fontId="11" fillId="3" borderId="1" xfId="1" applyFont="1" applyFill="1" applyBorder="1" applyAlignment="1" applyProtection="1">
      <alignment horizontal="justify" vertical="justify" wrapText="1"/>
      <protection locked="0"/>
    </xf>
    <xf numFmtId="3" fontId="8" fillId="3" borderId="1" xfId="1" applyNumberFormat="1" applyFont="1" applyFill="1" applyBorder="1" applyAlignment="1">
      <alignment horizontal="right" vertical="center"/>
    </xf>
    <xf numFmtId="9" fontId="11" fillId="3" borderId="1" xfId="1" applyNumberFormat="1" applyFont="1" applyFill="1" applyBorder="1" applyAlignment="1">
      <alignment vertical="center"/>
    </xf>
    <xf numFmtId="9" fontId="8" fillId="3" borderId="1" xfId="1" applyNumberFormat="1" applyFont="1" applyFill="1" applyBorder="1" applyAlignment="1">
      <alignment vertical="center"/>
    </xf>
    <xf numFmtId="4" fontId="11" fillId="3" borderId="1" xfId="4" applyNumberFormat="1" applyFont="1" applyFill="1" applyBorder="1" applyAlignment="1">
      <alignment vertical="center"/>
    </xf>
    <xf numFmtId="0" fontId="8" fillId="3" borderId="5" xfId="1" applyFont="1" applyFill="1" applyBorder="1" applyAlignment="1">
      <alignment horizontal="right" vertical="center"/>
    </xf>
    <xf numFmtId="9" fontId="8" fillId="3" borderId="1" xfId="1" applyNumberFormat="1" applyFont="1" applyFill="1" applyBorder="1" applyAlignment="1">
      <alignment horizontal="right" vertical="center"/>
    </xf>
    <xf numFmtId="10" fontId="8" fillId="3" borderId="1" xfId="1" applyNumberFormat="1" applyFont="1" applyFill="1" applyBorder="1" applyAlignment="1">
      <alignment horizontal="right" vertical="center"/>
    </xf>
    <xf numFmtId="0" fontId="8" fillId="3" borderId="1" xfId="1" applyFont="1" applyFill="1" applyBorder="1" applyAlignment="1">
      <alignment horizontal="justify" vertical="justify" wrapText="1"/>
    </xf>
    <xf numFmtId="0" fontId="11" fillId="3" borderId="1" xfId="1" applyFont="1" applyFill="1" applyBorder="1" applyAlignment="1">
      <alignment horizontal="center" vertical="center"/>
    </xf>
    <xf numFmtId="167" fontId="11" fillId="3" borderId="1" xfId="4" applyFont="1" applyFill="1" applyBorder="1" applyAlignment="1">
      <alignment horizontal="justify" vertical="justify" wrapText="1"/>
    </xf>
    <xf numFmtId="4" fontId="11" fillId="3" borderId="1" xfId="6" applyNumberFormat="1" applyFont="1" applyFill="1" applyBorder="1" applyAlignment="1">
      <alignment vertical="center" wrapText="1"/>
    </xf>
    <xf numFmtId="168" fontId="11" fillId="3" borderId="1" xfId="6" applyFont="1" applyFill="1" applyBorder="1" applyAlignment="1">
      <alignment vertical="center"/>
    </xf>
    <xf numFmtId="1" fontId="11" fillId="3" borderId="1" xfId="3" applyNumberFormat="1" applyFont="1" applyFill="1" applyBorder="1" applyAlignment="1">
      <alignment horizontal="center" vertical="center" wrapText="1"/>
    </xf>
    <xf numFmtId="4" fontId="8" fillId="3" borderId="1" xfId="1" applyNumberFormat="1" applyFont="1" applyFill="1" applyBorder="1" applyAlignment="1">
      <alignment vertical="center" wrapText="1"/>
    </xf>
    <xf numFmtId="0" fontId="18" fillId="3" borderId="1" xfId="1" applyFont="1" applyFill="1" applyBorder="1" applyAlignment="1">
      <alignment vertical="center" wrapText="1"/>
    </xf>
    <xf numFmtId="1" fontId="11" fillId="3" borderId="1" xfId="1" applyNumberFormat="1" applyFont="1" applyFill="1" applyBorder="1" applyAlignment="1">
      <alignment horizontal="center" vertical="center" wrapText="1"/>
    </xf>
    <xf numFmtId="0" fontId="19" fillId="3" borderId="1" xfId="1" applyFont="1" applyFill="1" applyBorder="1" applyAlignment="1">
      <alignment vertical="center" wrapText="1"/>
    </xf>
    <xf numFmtId="166" fontId="11" fillId="3" borderId="1" xfId="2" applyFont="1" applyFill="1" applyBorder="1" applyAlignment="1">
      <alignment vertical="center" wrapText="1"/>
    </xf>
    <xf numFmtId="1" fontId="11" fillId="3" borderId="1" xfId="3" applyNumberFormat="1" applyFont="1" applyFill="1" applyBorder="1" applyAlignment="1">
      <alignment horizontal="left" vertical="center" wrapText="1"/>
    </xf>
    <xf numFmtId="9" fontId="11" fillId="3" borderId="1" xfId="1" applyNumberFormat="1" applyFont="1" applyFill="1" applyBorder="1" applyAlignment="1">
      <alignment horizontal="right" vertical="center"/>
    </xf>
    <xf numFmtId="0" fontId="11" fillId="3" borderId="6" xfId="1" applyFont="1" applyFill="1" applyBorder="1" applyAlignment="1">
      <alignment horizontal="justify" vertical="justify" wrapText="1"/>
    </xf>
    <xf numFmtId="0" fontId="11" fillId="3" borderId="7" xfId="1" applyFont="1" applyFill="1" applyBorder="1" applyAlignment="1">
      <alignment horizontal="justify" vertical="justify" wrapText="1"/>
    </xf>
    <xf numFmtId="3" fontId="11" fillId="3" borderId="1" xfId="1" applyNumberFormat="1" applyFont="1" applyFill="1" applyBorder="1" applyAlignment="1">
      <alignment horizontal="right" vertical="center"/>
    </xf>
    <xf numFmtId="0" fontId="8" fillId="3" borderId="5" xfId="1" applyFont="1" applyFill="1" applyBorder="1" applyAlignment="1"/>
    <xf numFmtId="4" fontId="20" fillId="0" borderId="1" xfId="8" applyNumberFormat="1" applyFont="1" applyBorder="1" applyAlignment="1">
      <alignment horizontal="right" vertical="center"/>
    </xf>
    <xf numFmtId="164" fontId="11" fillId="3" borderId="1" xfId="10" applyNumberFormat="1" applyFont="1" applyFill="1" applyBorder="1" applyAlignment="1">
      <alignment vertical="center"/>
    </xf>
    <xf numFmtId="164" fontId="8" fillId="3" borderId="1" xfId="10" applyNumberFormat="1" applyFont="1" applyFill="1" applyBorder="1" applyAlignment="1">
      <alignment vertical="center"/>
    </xf>
    <xf numFmtId="49" fontId="11" fillId="3" borderId="1" xfId="1" applyNumberFormat="1" applyFont="1" applyFill="1" applyBorder="1" applyAlignment="1">
      <alignment wrapText="1"/>
    </xf>
    <xf numFmtId="164" fontId="8" fillId="7" borderId="1" xfId="10" applyNumberFormat="1" applyFont="1" applyFill="1" applyBorder="1" applyAlignment="1">
      <alignment vertical="center"/>
    </xf>
    <xf numFmtId="164" fontId="8" fillId="5" borderId="1" xfId="10" applyNumberFormat="1" applyFont="1" applyFill="1" applyBorder="1" applyAlignment="1">
      <alignment vertical="center"/>
    </xf>
    <xf numFmtId="0" fontId="11" fillId="3" borderId="1" xfId="1" applyFont="1" applyFill="1" applyBorder="1" applyAlignment="1" applyProtection="1">
      <alignment horizontal="center" wrapText="1"/>
    </xf>
    <xf numFmtId="0" fontId="11" fillId="3" borderId="1" xfId="1" applyFont="1" applyFill="1" applyBorder="1" applyAlignment="1">
      <alignment horizontal="center"/>
    </xf>
    <xf numFmtId="0" fontId="10" fillId="3" borderId="1" xfId="1" applyFont="1" applyFill="1" applyBorder="1" applyAlignment="1">
      <alignment textRotation="90" wrapText="1"/>
    </xf>
    <xf numFmtId="164" fontId="8" fillId="3" borderId="1" xfId="10" applyNumberFormat="1" applyFont="1" applyFill="1" applyBorder="1" applyAlignment="1">
      <alignment vertical="center" wrapText="1"/>
    </xf>
    <xf numFmtId="172" fontId="8" fillId="3" borderId="2" xfId="2" applyNumberFormat="1" applyFont="1" applyFill="1" applyBorder="1" applyAlignment="1">
      <alignment vertical="center" wrapText="1"/>
    </xf>
    <xf numFmtId="164" fontId="11" fillId="3" borderId="1" xfId="10" applyNumberFormat="1" applyFont="1" applyFill="1" applyBorder="1" applyAlignment="1" applyProtection="1">
      <alignment vertical="center"/>
    </xf>
    <xf numFmtId="164" fontId="8" fillId="6" borderId="1" xfId="10" applyNumberFormat="1" applyFont="1" applyFill="1" applyBorder="1" applyAlignment="1">
      <alignment vertical="center"/>
    </xf>
    <xf numFmtId="164" fontId="11" fillId="6" borderId="1" xfId="10" applyNumberFormat="1" applyFont="1" applyFill="1" applyBorder="1" applyAlignment="1">
      <alignment vertical="center"/>
    </xf>
    <xf numFmtId="166" fontId="8" fillId="3" borderId="2" xfId="2" applyNumberFormat="1" applyFont="1" applyFill="1" applyBorder="1" applyAlignment="1">
      <alignment vertical="center" wrapText="1"/>
    </xf>
    <xf numFmtId="4" fontId="11" fillId="3" borderId="8" xfId="1" applyNumberFormat="1" applyFont="1" applyFill="1" applyBorder="1" applyAlignment="1" applyProtection="1">
      <alignment vertical="center"/>
    </xf>
    <xf numFmtId="0" fontId="21" fillId="3" borderId="1" xfId="1" applyFont="1" applyFill="1" applyBorder="1" applyAlignment="1">
      <alignment horizontal="justify" vertical="center" wrapText="1"/>
    </xf>
    <xf numFmtId="0" fontId="11" fillId="3" borderId="1" xfId="11" applyNumberFormat="1" applyFont="1" applyFill="1" applyBorder="1" applyAlignment="1">
      <alignment horizontal="justify" vertical="justify" wrapText="1"/>
    </xf>
    <xf numFmtId="166" fontId="8" fillId="3" borderId="9" xfId="2" applyFont="1" applyFill="1" applyBorder="1" applyAlignment="1">
      <alignment vertical="center"/>
    </xf>
    <xf numFmtId="168" fontId="14" fillId="3" borderId="1" xfId="6" applyFont="1" applyFill="1" applyBorder="1" applyAlignment="1">
      <alignment vertical="center"/>
    </xf>
    <xf numFmtId="4" fontId="8" fillId="5" borderId="1" xfId="1" applyNumberFormat="1" applyFont="1" applyFill="1" applyBorder="1" applyAlignment="1">
      <alignment vertical="center"/>
    </xf>
    <xf numFmtId="4" fontId="22" fillId="8" borderId="1" xfId="1" applyNumberFormat="1" applyFont="1" applyFill="1" applyBorder="1"/>
    <xf numFmtId="4" fontId="8" fillId="3" borderId="1" xfId="11" applyNumberFormat="1" applyFont="1" applyFill="1" applyBorder="1" applyAlignment="1">
      <alignment vertical="center" wrapText="1"/>
    </xf>
    <xf numFmtId="4" fontId="8" fillId="3" borderId="0" xfId="1" applyNumberFormat="1" applyFont="1" applyFill="1" applyBorder="1" applyAlignment="1">
      <alignment vertical="center"/>
    </xf>
    <xf numFmtId="4" fontId="11" fillId="3" borderId="1" xfId="11" applyNumberFormat="1" applyFont="1" applyFill="1" applyBorder="1" applyAlignment="1">
      <alignment vertical="center" wrapText="1"/>
    </xf>
    <xf numFmtId="166" fontId="8" fillId="3" borderId="0" xfId="2" applyFont="1" applyFill="1" applyBorder="1" applyAlignment="1">
      <alignment vertical="center"/>
    </xf>
    <xf numFmtId="0" fontId="10" fillId="3" borderId="1" xfId="1" applyFont="1" applyFill="1" applyBorder="1" applyAlignment="1">
      <alignment vertical="center" textRotation="90" wrapText="1"/>
    </xf>
    <xf numFmtId="4" fontId="8" fillId="3" borderId="1" xfId="7" applyNumberFormat="1" applyFont="1" applyFill="1" applyBorder="1" applyAlignment="1">
      <alignment vertical="center" wrapText="1"/>
    </xf>
    <xf numFmtId="4" fontId="11" fillId="3" borderId="1" xfId="7" applyNumberFormat="1" applyFont="1" applyFill="1" applyBorder="1" applyAlignment="1">
      <alignment vertical="center" wrapText="1"/>
    </xf>
    <xf numFmtId="4" fontId="11" fillId="5" borderId="1" xfId="7" applyNumberFormat="1" applyFont="1" applyFill="1" applyBorder="1" applyAlignment="1">
      <alignment vertical="center" wrapText="1"/>
    </xf>
    <xf numFmtId="1" fontId="8" fillId="3" borderId="1" xfId="1" applyNumberFormat="1" applyFont="1" applyFill="1" applyBorder="1" applyAlignment="1">
      <alignment horizontal="right" vertical="center"/>
    </xf>
    <xf numFmtId="173" fontId="8" fillId="3" borderId="1" xfId="6" applyNumberFormat="1" applyFont="1" applyFill="1" applyBorder="1" applyAlignment="1">
      <alignment vertical="center" wrapText="1"/>
    </xf>
    <xf numFmtId="173" fontId="11" fillId="3" borderId="1" xfId="6" applyNumberFormat="1" applyFont="1" applyFill="1" applyBorder="1" applyAlignment="1">
      <alignment vertical="center" wrapText="1"/>
    </xf>
    <xf numFmtId="0" fontId="23" fillId="3" borderId="1" xfId="1" applyFont="1" applyFill="1" applyBorder="1" applyAlignment="1">
      <alignment horizontal="right" vertical="center"/>
    </xf>
    <xf numFmtId="0" fontId="11" fillId="3" borderId="1" xfId="3" applyNumberFormat="1" applyFont="1" applyFill="1" applyBorder="1" applyAlignment="1">
      <alignment horizontal="center" vertical="center" wrapText="1"/>
    </xf>
    <xf numFmtId="3" fontId="11" fillId="3" borderId="1" xfId="1" applyNumberFormat="1" applyFont="1" applyFill="1" applyBorder="1" applyAlignment="1">
      <alignment horizontal="center" vertical="center"/>
    </xf>
    <xf numFmtId="2" fontId="11" fillId="3" borderId="1" xfId="8" applyNumberFormat="1" applyFont="1" applyFill="1" applyBorder="1" applyAlignment="1" applyProtection="1">
      <alignment horizontal="justify" vertical="center" wrapText="1"/>
      <protection locked="0"/>
    </xf>
    <xf numFmtId="49" fontId="11" fillId="3" borderId="1" xfId="1" applyNumberFormat="1" applyFont="1" applyFill="1" applyBorder="1" applyAlignment="1">
      <alignment vertical="center" wrapText="1"/>
    </xf>
    <xf numFmtId="4" fontId="8" fillId="5" borderId="0" xfId="1" applyNumberFormat="1" applyFont="1" applyFill="1" applyBorder="1" applyAlignment="1">
      <alignment vertical="center"/>
    </xf>
    <xf numFmtId="4" fontId="11" fillId="5" borderId="1" xfId="11" applyNumberFormat="1" applyFont="1" applyFill="1" applyBorder="1" applyAlignment="1">
      <alignment vertical="center" wrapText="1"/>
    </xf>
    <xf numFmtId="0" fontId="10" fillId="3" borderId="1" xfId="1" applyFont="1" applyFill="1" applyBorder="1" applyAlignment="1">
      <alignment textRotation="90"/>
    </xf>
    <xf numFmtId="0" fontId="14" fillId="3" borderId="1" xfId="1" applyFont="1" applyFill="1" applyBorder="1" applyAlignment="1">
      <alignment horizontal="justify" vertical="justify" wrapText="1"/>
    </xf>
    <xf numFmtId="166" fontId="14" fillId="3" borderId="1" xfId="2" applyFont="1" applyFill="1" applyBorder="1" applyAlignment="1">
      <alignment vertical="center"/>
    </xf>
    <xf numFmtId="4" fontId="24" fillId="3" borderId="1" xfId="1" applyNumberFormat="1" applyFont="1" applyFill="1" applyBorder="1" applyAlignment="1">
      <alignment vertical="center"/>
    </xf>
    <xf numFmtId="4" fontId="24" fillId="4" borderId="1" xfId="1" applyNumberFormat="1" applyFont="1" applyFill="1" applyBorder="1" applyAlignment="1">
      <alignment vertical="center"/>
    </xf>
    <xf numFmtId="0" fontId="14" fillId="3" borderId="1" xfId="1" applyFont="1" applyFill="1" applyBorder="1" applyAlignment="1">
      <alignment horizontal="center" vertical="center" textRotation="90" wrapText="1"/>
    </xf>
    <xf numFmtId="0" fontId="10" fillId="3" borderId="0" xfId="1" applyFont="1" applyFill="1" applyBorder="1" applyAlignment="1">
      <alignment textRotation="90"/>
    </xf>
    <xf numFmtId="0" fontId="11" fillId="3" borderId="0" xfId="1" applyFont="1" applyFill="1" applyBorder="1" applyAlignment="1">
      <alignment wrapText="1"/>
    </xf>
    <xf numFmtId="1" fontId="11" fillId="3" borderId="0" xfId="1" applyNumberFormat="1" applyFont="1" applyFill="1" applyBorder="1" applyAlignment="1"/>
    <xf numFmtId="0" fontId="11" fillId="3" borderId="0" xfId="1" applyFont="1" applyFill="1" applyBorder="1" applyAlignment="1">
      <alignment horizontal="justify" vertical="justify" wrapText="1"/>
    </xf>
    <xf numFmtId="0" fontId="11" fillId="3" borderId="0" xfId="1" applyFont="1" applyFill="1" applyBorder="1" applyAlignment="1">
      <alignment horizontal="left" wrapText="1"/>
    </xf>
    <xf numFmtId="0" fontId="11" fillId="3" borderId="0" xfId="1" applyFont="1" applyFill="1" applyBorder="1" applyAlignment="1">
      <alignment horizontal="center"/>
    </xf>
    <xf numFmtId="0" fontId="11" fillId="3" borderId="0" xfId="1" applyFont="1" applyFill="1" applyBorder="1" applyAlignment="1">
      <alignment horizontal="center" wrapText="1"/>
    </xf>
    <xf numFmtId="166" fontId="8" fillId="3" borderId="0" xfId="1" applyNumberFormat="1" applyFont="1" applyFill="1" applyBorder="1" applyAlignment="1">
      <alignment horizontal="right"/>
    </xf>
    <xf numFmtId="166" fontId="11" fillId="3" borderId="0" xfId="1" applyNumberFormat="1" applyFont="1" applyFill="1" applyBorder="1"/>
    <xf numFmtId="0" fontId="11" fillId="3" borderId="0" xfId="1" applyFont="1" applyFill="1" applyBorder="1" applyAlignment="1">
      <alignment horizontal="center" vertical="center" textRotation="90" wrapText="1"/>
    </xf>
    <xf numFmtId="1" fontId="11" fillId="0" borderId="0" xfId="1" applyNumberFormat="1" applyFont="1" applyFill="1" applyBorder="1" applyAlignment="1"/>
    <xf numFmtId="0" fontId="11" fillId="0" borderId="0" xfId="1" applyFont="1" applyFill="1" applyBorder="1" applyAlignment="1">
      <alignment horizontal="justify" vertical="justify" wrapText="1"/>
    </xf>
    <xf numFmtId="0" fontId="11" fillId="3" borderId="0" xfId="1" applyFont="1" applyFill="1" applyBorder="1" applyAlignment="1">
      <alignment horizontal="center" vertical="center"/>
    </xf>
    <xf numFmtId="0" fontId="11" fillId="3" borderId="0" xfId="1" applyFont="1" applyFill="1" applyBorder="1" applyAlignment="1">
      <alignment horizontal="center" vertical="center" wrapText="1"/>
    </xf>
    <xf numFmtId="166" fontId="8" fillId="3" borderId="0" xfId="2" applyFont="1" applyFill="1" applyBorder="1" applyAlignment="1">
      <alignment horizontal="center" vertical="center"/>
    </xf>
    <xf numFmtId="166" fontId="11" fillId="3" borderId="0" xfId="2" applyFont="1" applyFill="1" applyBorder="1"/>
    <xf numFmtId="166" fontId="11" fillId="0" borderId="0" xfId="2" applyFont="1" applyFill="1" applyBorder="1"/>
    <xf numFmtId="166" fontId="11" fillId="0" borderId="0" xfId="2" applyFont="1" applyFill="1" applyBorder="1" applyAlignment="1">
      <alignment horizontal="center" vertical="center"/>
    </xf>
    <xf numFmtId="166" fontId="11" fillId="0" borderId="0" xfId="1" applyNumberFormat="1" applyFont="1" applyFill="1" applyBorder="1"/>
    <xf numFmtId="166" fontId="11" fillId="0" borderId="0" xfId="1" applyNumberFormat="1" applyFont="1" applyFill="1" applyBorder="1" applyAlignment="1">
      <alignment horizontal="center" vertical="center"/>
    </xf>
    <xf numFmtId="4" fontId="8" fillId="3" borderId="0" xfId="1" applyNumberFormat="1" applyFont="1" applyFill="1" applyBorder="1" applyAlignment="1">
      <alignment horizontal="center" vertical="center"/>
    </xf>
    <xf numFmtId="4" fontId="8" fillId="3" borderId="0" xfId="1" applyNumberFormat="1" applyFont="1" applyFill="1" applyBorder="1" applyAlignment="1">
      <alignment horizontal="right"/>
    </xf>
    <xf numFmtId="4" fontId="11" fillId="3" borderId="0" xfId="1" applyNumberFormat="1" applyFont="1" applyFill="1" applyBorder="1"/>
    <xf numFmtId="4" fontId="11" fillId="0" borderId="0" xfId="1" applyNumberFormat="1" applyFont="1" applyFill="1" applyBorder="1"/>
    <xf numFmtId="4" fontId="11" fillId="0" borderId="0" xfId="1" applyNumberFormat="1" applyFont="1" applyFill="1" applyBorder="1" applyAlignment="1">
      <alignment horizontal="center" vertical="center"/>
    </xf>
    <xf numFmtId="4" fontId="8" fillId="3" borderId="0" xfId="1" applyNumberFormat="1" applyFont="1" applyFill="1"/>
    <xf numFmtId="0" fontId="11" fillId="3" borderId="0" xfId="1" applyFont="1" applyFill="1" applyBorder="1"/>
    <xf numFmtId="166" fontId="8" fillId="0" borderId="0" xfId="2" applyFont="1" applyFill="1" applyBorder="1" applyAlignment="1">
      <alignment horizontal="center" vertical="center"/>
    </xf>
    <xf numFmtId="4" fontId="25" fillId="0" borderId="0" xfId="1" applyNumberFormat="1" applyFont="1" applyFill="1" applyBorder="1"/>
    <xf numFmtId="166" fontId="8" fillId="3" borderId="0" xfId="1" applyNumberFormat="1" applyFont="1" applyFill="1"/>
    <xf numFmtId="166" fontId="8" fillId="0" borderId="0" xfId="1" applyNumberFormat="1" applyFont="1" applyFill="1"/>
    <xf numFmtId="166" fontId="8" fillId="0" borderId="0" xfId="1" applyNumberFormat="1" applyFont="1" applyFill="1" applyAlignment="1">
      <alignment horizontal="center" vertical="center"/>
    </xf>
    <xf numFmtId="170" fontId="11" fillId="3" borderId="0" xfId="6" applyNumberFormat="1" applyFont="1" applyFill="1" applyBorder="1"/>
    <xf numFmtId="0" fontId="11" fillId="0" borderId="0" xfId="1" applyFont="1" applyFill="1" applyBorder="1" applyAlignment="1">
      <alignment horizontal="center" wrapText="1"/>
    </xf>
    <xf numFmtId="3" fontId="8" fillId="3" borderId="0" xfId="1" applyNumberFormat="1" applyFont="1" applyFill="1"/>
    <xf numFmtId="3" fontId="8" fillId="0" borderId="0" xfId="1" applyNumberFormat="1" applyFont="1" applyFill="1"/>
    <xf numFmtId="3" fontId="8" fillId="0" borderId="0" xfId="1" applyNumberFormat="1" applyFont="1" applyFill="1" applyAlignment="1">
      <alignment horizontal="center" vertical="center"/>
    </xf>
    <xf numFmtId="174" fontId="11" fillId="3" borderId="0" xfId="1" applyNumberFormat="1" applyFont="1" applyFill="1" applyBorder="1"/>
    <xf numFmtId="174" fontId="11" fillId="0" borderId="0" xfId="1" applyNumberFormat="1" applyFont="1" applyFill="1" applyBorder="1"/>
    <xf numFmtId="174" fontId="11" fillId="0" borderId="0" xfId="1" applyNumberFormat="1" applyFont="1" applyFill="1" applyBorder="1" applyAlignment="1">
      <alignment horizontal="center" vertical="center"/>
    </xf>
    <xf numFmtId="0" fontId="11" fillId="0" borderId="0" xfId="1" applyFont="1" applyFill="1" applyBorder="1"/>
    <xf numFmtId="0" fontId="11" fillId="0" borderId="0" xfId="1" applyFont="1" applyFill="1" applyBorder="1" applyAlignment="1">
      <alignment horizontal="center" vertical="center"/>
    </xf>
    <xf numFmtId="0" fontId="10" fillId="0" borderId="0" xfId="1" applyFont="1" applyFill="1" applyBorder="1" applyAlignment="1">
      <alignment textRotation="90"/>
    </xf>
    <xf numFmtId="0" fontId="11" fillId="0" borderId="0" xfId="1" applyFont="1" applyFill="1" applyBorder="1" applyAlignment="1">
      <alignment wrapText="1"/>
    </xf>
    <xf numFmtId="0" fontId="11" fillId="0" borderId="0" xfId="1" applyFont="1" applyFill="1" applyBorder="1" applyAlignment="1">
      <alignment horizontal="left" wrapText="1"/>
    </xf>
    <xf numFmtId="0" fontId="11" fillId="0" borderId="0" xfId="1" applyFont="1" applyFill="1" applyBorder="1" applyAlignment="1">
      <alignment horizontal="center" vertical="center" wrapText="1"/>
    </xf>
    <xf numFmtId="166" fontId="11" fillId="0" borderId="0" xfId="2" applyFont="1" applyFill="1"/>
    <xf numFmtId="175" fontId="14" fillId="3" borderId="6" xfId="1" applyNumberFormat="1" applyFont="1" applyFill="1" applyBorder="1" applyAlignment="1">
      <alignment vertical="center"/>
    </xf>
    <xf numFmtId="175" fontId="14" fillId="0" borderId="0" xfId="1" applyNumberFormat="1" applyFont="1" applyFill="1" applyBorder="1" applyAlignment="1">
      <alignment vertical="center"/>
    </xf>
    <xf numFmtId="175" fontId="14" fillId="0" borderId="0" xfId="1" applyNumberFormat="1" applyFont="1" applyFill="1" applyBorder="1" applyAlignment="1">
      <alignment horizontal="center" vertical="center"/>
    </xf>
    <xf numFmtId="0" fontId="11" fillId="0" borderId="0" xfId="1" applyFont="1" applyFill="1" applyBorder="1" applyAlignment="1">
      <alignment horizontal="center" vertical="center" textRotation="90" wrapText="1"/>
    </xf>
    <xf numFmtId="0" fontId="11" fillId="0" borderId="0" xfId="1" applyFont="1" applyFill="1" applyBorder="1" applyAlignment="1">
      <alignment vertical="top" wrapText="1"/>
    </xf>
    <xf numFmtId="43" fontId="11" fillId="0" borderId="0" xfId="1" applyNumberFormat="1" applyFont="1" applyFill="1" applyBorder="1"/>
    <xf numFmtId="43" fontId="11" fillId="0" borderId="0" xfId="1" applyNumberFormat="1" applyFont="1" applyFill="1" applyBorder="1" applyAlignment="1">
      <alignment horizontal="center" vertical="center"/>
    </xf>
    <xf numFmtId="0" fontId="26" fillId="0" borderId="0" xfId="1" applyFont="1" applyFill="1" applyAlignment="1">
      <alignment textRotation="90"/>
    </xf>
    <xf numFmtId="1" fontId="8" fillId="0" borderId="0" xfId="1" applyNumberFormat="1" applyFont="1" applyFill="1" applyAlignment="1"/>
    <xf numFmtId="0" fontId="8" fillId="0" borderId="0" xfId="1" applyFont="1" applyFill="1" applyAlignment="1">
      <alignment horizontal="justify" vertical="justify" wrapText="1"/>
    </xf>
    <xf numFmtId="4" fontId="8" fillId="0" borderId="0" xfId="1" applyNumberFormat="1" applyFont="1" applyFill="1"/>
    <xf numFmtId="4" fontId="8" fillId="0" borderId="0" xfId="1" applyNumberFormat="1" applyFont="1" applyFill="1" applyAlignment="1">
      <alignment horizontal="center" vertical="center"/>
    </xf>
    <xf numFmtId="0" fontId="8" fillId="0" borderId="0" xfId="1" applyFont="1" applyFill="1" applyAlignment="1">
      <alignment horizontal="center" vertical="center" textRotation="90" wrapText="1"/>
    </xf>
    <xf numFmtId="0" fontId="11" fillId="3" borderId="0" xfId="1" applyFont="1" applyFill="1" applyBorder="1" applyAlignment="1">
      <alignment horizontal="left" wrapText="1"/>
    </xf>
    <xf numFmtId="0" fontId="29" fillId="0" borderId="0" xfId="1" applyFont="1" applyFill="1" applyBorder="1" applyAlignment="1">
      <alignment horizontal="center" vertical="center"/>
    </xf>
    <xf numFmtId="0" fontId="30" fillId="0" borderId="0" xfId="1" applyFont="1" applyFill="1" applyBorder="1" applyAlignment="1">
      <alignment horizontal="center" vertical="center"/>
    </xf>
    <xf numFmtId="166" fontId="31" fillId="3" borderId="0" xfId="2" applyFont="1" applyFill="1" applyBorder="1" applyAlignment="1">
      <alignment horizontal="center" vertical="center"/>
    </xf>
    <xf numFmtId="166" fontId="31" fillId="0" borderId="0" xfId="2" applyFont="1" applyFill="1" applyBorder="1" applyAlignment="1">
      <alignment horizontal="center" vertical="center"/>
    </xf>
    <xf numFmtId="0" fontId="31" fillId="0" borderId="0" xfId="1" applyFont="1" applyFill="1" applyAlignment="1">
      <alignment horizontal="center" vertical="center"/>
    </xf>
    <xf numFmtId="0" fontId="6" fillId="0" borderId="1" xfId="1" applyFont="1" applyFill="1" applyBorder="1" applyAlignment="1">
      <alignment vertical="center" wrapText="1"/>
    </xf>
    <xf numFmtId="4" fontId="11" fillId="0" borderId="1" xfId="1" applyNumberFormat="1" applyFont="1" applyFill="1" applyBorder="1" applyAlignment="1">
      <alignment horizontal="center" vertical="center"/>
    </xf>
    <xf numFmtId="0" fontId="11" fillId="3" borderId="0" xfId="1" applyFont="1" applyFill="1" applyBorder="1" applyAlignment="1">
      <alignment horizontal="center" wrapText="1"/>
    </xf>
    <xf numFmtId="0" fontId="11" fillId="0" borderId="0" xfId="1" applyFont="1" applyFill="1" applyBorder="1" applyAlignment="1">
      <alignment horizontal="center" wrapText="1"/>
    </xf>
    <xf numFmtId="0" fontId="11" fillId="0" borderId="0" xfId="1" applyFont="1" applyFill="1" applyBorder="1" applyAlignment="1">
      <alignment horizontal="left" wrapText="1"/>
    </xf>
    <xf numFmtId="0" fontId="29" fillId="2" borderId="1" xfId="1" applyFont="1" applyFill="1" applyBorder="1" applyAlignment="1">
      <alignment horizontal="center"/>
    </xf>
    <xf numFmtId="0" fontId="29" fillId="2" borderId="1" xfId="1" applyFont="1" applyFill="1" applyBorder="1" applyAlignment="1">
      <alignment horizontal="center" vertical="center"/>
    </xf>
    <xf numFmtId="0" fontId="7" fillId="2" borderId="1" xfId="1" applyFont="1" applyFill="1" applyBorder="1" applyAlignment="1">
      <alignment horizontal="center" vertical="center" wrapText="1"/>
    </xf>
    <xf numFmtId="1" fontId="7" fillId="2" borderId="1" xfId="1" applyNumberFormat="1" applyFont="1" applyFill="1" applyBorder="1" applyAlignment="1">
      <alignment horizontal="center" vertical="center" wrapText="1"/>
    </xf>
    <xf numFmtId="0" fontId="7" fillId="2" borderId="1" xfId="1" applyFont="1" applyFill="1" applyBorder="1" applyAlignment="1">
      <alignment horizontal="center" vertical="center"/>
    </xf>
    <xf numFmtId="0" fontId="7" fillId="2" borderId="1" xfId="1" applyFont="1" applyFill="1" applyBorder="1" applyAlignment="1">
      <alignment horizontal="center"/>
    </xf>
    <xf numFmtId="0" fontId="14" fillId="3" borderId="0" xfId="1" applyFont="1" applyFill="1" applyBorder="1" applyAlignment="1">
      <alignment horizontal="center" wrapText="1"/>
    </xf>
    <xf numFmtId="0" fontId="14" fillId="0" borderId="0" xfId="1" applyFont="1" applyFill="1" applyBorder="1" applyAlignment="1">
      <alignment horizontal="center" wrapText="1"/>
    </xf>
    <xf numFmtId="0" fontId="11" fillId="3" borderId="0" xfId="1" applyFont="1" applyFill="1" applyBorder="1" applyAlignment="1">
      <alignment horizontal="left" wrapText="1"/>
    </xf>
    <xf numFmtId="1" fontId="11" fillId="0" borderId="0" xfId="1" applyNumberFormat="1" applyFont="1" applyFill="1" applyBorder="1" applyAlignment="1">
      <alignment horizontal="left" wrapText="1"/>
    </xf>
  </cellXfs>
  <cellStyles count="15">
    <cellStyle name="Millares [0] 2" xfId="6"/>
    <cellStyle name="Millares 10 2" xfId="11"/>
    <cellStyle name="Millares 10 2 2" xfId="9"/>
    <cellStyle name="Millares 2" xfId="2"/>
    <cellStyle name="Millares 2 2" xfId="5"/>
    <cellStyle name="Millares 2 3" xfId="12"/>
    <cellStyle name="Millares 3" xfId="7"/>
    <cellStyle name="Millares 4" xfId="13"/>
    <cellStyle name="Moneda 2" xfId="10"/>
    <cellStyle name="Normal" xfId="0" builtinId="0"/>
    <cellStyle name="Normal 2" xfId="1"/>
    <cellStyle name="Normal 2 2" xfId="4"/>
    <cellStyle name="Normal 2 2 2" xfId="8"/>
    <cellStyle name="Porcentaje 2" xfId="3"/>
    <cellStyle name="Porcentaje 2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Escritorio%20Juan\Asesor%20DDT-JFO\POAI\Copia%20de%20Anexo-1--Plan-Indicativo%20Versi&#243;n%2011%20julio.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p/Desktop/Programacion%20presupuesto%202018/estructura%20presupuestal%20por%20fu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strucciones "/>
      <sheetName val="1_Metas_Resultados"/>
      <sheetName val="2_Metas_Producto_ y_ $"/>
      <sheetName val="3_Plan Indicativo"/>
      <sheetName val="PI_Ejec"/>
    </sheetNames>
    <sheetDataSet>
      <sheetData sheetId="0">
        <row r="3">
          <cell r="G3" t="str">
            <v>1. Fin de la pobreza</v>
          </cell>
        </row>
        <row r="4">
          <cell r="B4" t="str">
            <v>Educación</v>
          </cell>
        </row>
        <row r="5">
          <cell r="B5" t="str">
            <v>Salud</v>
          </cell>
        </row>
        <row r="6">
          <cell r="B6" t="str">
            <v>APSB</v>
          </cell>
        </row>
        <row r="7">
          <cell r="B7" t="str">
            <v>Deporte y Recreación</v>
          </cell>
        </row>
        <row r="8">
          <cell r="B8" t="str">
            <v>Cultura</v>
          </cell>
        </row>
        <row r="9">
          <cell r="B9" t="str">
            <v>Servicios Públicos</v>
          </cell>
        </row>
        <row r="10">
          <cell r="B10" t="str">
            <v>Vivienda</v>
          </cell>
        </row>
        <row r="11">
          <cell r="B11" t="str">
            <v>Agropecuario</v>
          </cell>
        </row>
        <row r="12">
          <cell r="B12" t="str">
            <v>Transporte</v>
          </cell>
        </row>
        <row r="13">
          <cell r="B13" t="str">
            <v>Ambiental</v>
          </cell>
        </row>
        <row r="14">
          <cell r="B14" t="str">
            <v>Centros de Reclusión</v>
          </cell>
        </row>
        <row r="15">
          <cell r="B15" t="str">
            <v>Prevención y atención de desastres</v>
          </cell>
        </row>
        <row r="16">
          <cell r="B16" t="str">
            <v>Promoción del desarrollo</v>
          </cell>
        </row>
        <row r="17">
          <cell r="B17" t="str">
            <v>Atención a grupos vulnerables - promoción social</v>
          </cell>
        </row>
        <row r="18">
          <cell r="B18" t="str">
            <v xml:space="preserve">Equipamiento </v>
          </cell>
        </row>
        <row r="19">
          <cell r="B19" t="str">
            <v>Desarrollo comunitario</v>
          </cell>
        </row>
        <row r="20">
          <cell r="B20" t="str">
            <v>Fortalecimiento institucional</v>
          </cell>
        </row>
        <row r="21">
          <cell r="B21" t="str">
            <v>Justicia y seguridad</v>
          </cell>
        </row>
      </sheetData>
      <sheetData sheetId="1"/>
      <sheetData sheetId="2">
        <row r="4">
          <cell r="D4" t="str">
            <v>fina</v>
          </cell>
        </row>
      </sheetData>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on MODIFICADA"/>
      <sheetName val="inversion "/>
    </sheetNames>
    <sheetDataSet>
      <sheetData sheetId="0"/>
      <sheetData sheetId="1">
        <row r="556">
          <cell r="E556">
            <v>1172783.3400000001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FFFF00"/>
  </sheetPr>
  <dimension ref="B1:AH665"/>
  <sheetViews>
    <sheetView tabSelected="1" zoomScaleNormal="100" zoomScalePageLayoutView="60" workbookViewId="0">
      <selection activeCell="I307" sqref="I307"/>
    </sheetView>
  </sheetViews>
  <sheetFormatPr baseColWidth="10" defaultColWidth="11.42578125" defaultRowHeight="8.25" x14ac:dyDescent="0.15"/>
  <cols>
    <col min="1" max="1" width="11.42578125" style="8"/>
    <col min="2" max="2" width="5.28515625" style="243" customWidth="1"/>
    <col min="3" max="3" width="10.7109375" style="8" customWidth="1"/>
    <col min="4" max="4" width="10.5703125" style="8" customWidth="1"/>
    <col min="5" max="5" width="12.7109375" style="8" customWidth="1"/>
    <col min="6" max="6" width="11" style="244" customWidth="1"/>
    <col min="7" max="7" width="13.5703125" style="245" customWidth="1"/>
    <col min="8" max="8" width="15.7109375" style="8" customWidth="1"/>
    <col min="9" max="9" width="9" style="8" customWidth="1"/>
    <col min="10" max="10" width="7.85546875" style="12" customWidth="1"/>
    <col min="11" max="11" width="8.7109375" style="12" customWidth="1"/>
    <col min="12" max="12" width="6.42578125" style="12" customWidth="1"/>
    <col min="13" max="13" width="9.42578125" style="12" customWidth="1"/>
    <col min="14" max="14" width="9.28515625" style="8" customWidth="1"/>
    <col min="15" max="15" width="4.7109375" style="8" customWidth="1"/>
    <col min="16" max="16" width="5.85546875" style="8" customWidth="1"/>
    <col min="17" max="17" width="6.140625" style="8" customWidth="1"/>
    <col min="18" max="18" width="8" style="8" customWidth="1"/>
    <col min="19" max="19" width="7" style="8" customWidth="1"/>
    <col min="20" max="20" width="8.140625" style="8" customWidth="1"/>
    <col min="21" max="21" width="5" style="8" customWidth="1"/>
    <col min="22" max="22" width="6.85546875" style="8" customWidth="1"/>
    <col min="23" max="23" width="10.42578125" style="8" customWidth="1"/>
    <col min="24" max="24" width="6.42578125" style="8" customWidth="1"/>
    <col min="25" max="25" width="4.85546875" style="8" customWidth="1"/>
    <col min="26" max="26" width="9.7109375" style="8" customWidth="1"/>
    <col min="27" max="27" width="9.140625" style="8" customWidth="1"/>
    <col min="28" max="28" width="6.7109375" style="12" customWidth="1"/>
    <col min="29" max="29" width="5.85546875" style="248" customWidth="1"/>
    <col min="30" max="16384" width="11.42578125" style="8"/>
  </cols>
  <sheetData>
    <row r="1" spans="2:29" s="2" customFormat="1" ht="18" customHeight="1" x14ac:dyDescent="0.25">
      <c r="B1" s="1"/>
      <c r="C1" s="260" t="s">
        <v>0</v>
      </c>
      <c r="D1" s="260"/>
      <c r="E1" s="260"/>
      <c r="F1" s="260"/>
      <c r="G1" s="260"/>
      <c r="H1" s="260"/>
      <c r="I1" s="260"/>
      <c r="J1" s="261"/>
      <c r="K1" s="261"/>
      <c r="L1" s="261"/>
      <c r="M1" s="261"/>
      <c r="N1" s="260"/>
      <c r="O1" s="260"/>
      <c r="P1" s="260"/>
      <c r="Q1" s="260"/>
      <c r="R1" s="260"/>
      <c r="S1" s="260"/>
      <c r="T1" s="260"/>
      <c r="U1" s="260"/>
      <c r="V1" s="260"/>
      <c r="W1" s="260"/>
      <c r="X1" s="260"/>
      <c r="Y1" s="260"/>
      <c r="Z1" s="260"/>
      <c r="AA1" s="260"/>
      <c r="AB1" s="261"/>
      <c r="AC1" s="260"/>
    </row>
    <row r="2" spans="2:29" ht="17.25" customHeight="1" x14ac:dyDescent="0.15">
      <c r="B2" s="3"/>
      <c r="C2" s="4"/>
      <c r="D2" s="262"/>
      <c r="E2" s="262"/>
      <c r="F2" s="263"/>
      <c r="G2" s="262"/>
      <c r="H2" s="262"/>
      <c r="I2" s="262"/>
      <c r="J2" s="262"/>
      <c r="K2" s="262"/>
      <c r="L2" s="262"/>
      <c r="M2" s="264" t="s">
        <v>1</v>
      </c>
      <c r="N2" s="265"/>
      <c r="O2" s="265"/>
      <c r="P2" s="265"/>
      <c r="Q2" s="265"/>
      <c r="R2" s="265"/>
      <c r="S2" s="265"/>
      <c r="T2" s="265"/>
      <c r="U2" s="265"/>
      <c r="V2" s="265"/>
      <c r="W2" s="265"/>
      <c r="X2" s="265"/>
      <c r="Y2" s="265"/>
      <c r="Z2" s="265"/>
      <c r="AA2" s="5"/>
      <c r="AB2" s="6"/>
      <c r="AC2" s="7"/>
    </row>
    <row r="3" spans="2:29" s="12" customFormat="1" ht="51.75" customHeight="1" x14ac:dyDescent="0.25">
      <c r="B3" s="7" t="s">
        <v>2</v>
      </c>
      <c r="C3" s="7" t="s">
        <v>3</v>
      </c>
      <c r="D3" s="7" t="s">
        <v>4</v>
      </c>
      <c r="E3" s="7" t="s">
        <v>5</v>
      </c>
      <c r="F3" s="9" t="s">
        <v>6</v>
      </c>
      <c r="G3" s="7" t="s">
        <v>7</v>
      </c>
      <c r="H3" s="7" t="s">
        <v>8</v>
      </c>
      <c r="I3" s="7" t="s">
        <v>9</v>
      </c>
      <c r="J3" s="7" t="s">
        <v>10</v>
      </c>
      <c r="K3" s="7" t="s">
        <v>11</v>
      </c>
      <c r="L3" s="7" t="s">
        <v>12</v>
      </c>
      <c r="M3" s="10" t="s">
        <v>13</v>
      </c>
      <c r="N3" s="7" t="s">
        <v>14</v>
      </c>
      <c r="O3" s="7" t="s">
        <v>15</v>
      </c>
      <c r="P3" s="7" t="s">
        <v>16</v>
      </c>
      <c r="Q3" s="7" t="s">
        <v>17</v>
      </c>
      <c r="R3" s="7" t="s">
        <v>18</v>
      </c>
      <c r="S3" s="7" t="s">
        <v>19</v>
      </c>
      <c r="T3" s="7" t="s">
        <v>20</v>
      </c>
      <c r="U3" s="11" t="s">
        <v>21</v>
      </c>
      <c r="V3" s="7" t="s">
        <v>22</v>
      </c>
      <c r="W3" s="7" t="s">
        <v>23</v>
      </c>
      <c r="X3" s="7" t="s">
        <v>24</v>
      </c>
      <c r="Y3" s="7" t="s">
        <v>25</v>
      </c>
      <c r="Z3" s="7" t="s">
        <v>26</v>
      </c>
      <c r="AA3" s="7" t="s">
        <v>27</v>
      </c>
      <c r="AB3" s="7" t="s">
        <v>28</v>
      </c>
      <c r="AC3" s="7" t="s">
        <v>29</v>
      </c>
    </row>
    <row r="4" spans="2:29" s="27" customFormat="1" ht="99" hidden="1" x14ac:dyDescent="0.15">
      <c r="B4" s="13" t="s">
        <v>30</v>
      </c>
      <c r="C4" s="14" t="s">
        <v>31</v>
      </c>
      <c r="D4" s="14" t="s">
        <v>32</v>
      </c>
      <c r="E4" s="14" t="s">
        <v>33</v>
      </c>
      <c r="F4" s="15">
        <v>20160680810029</v>
      </c>
      <c r="G4" s="16" t="s">
        <v>34</v>
      </c>
      <c r="H4" s="14" t="s">
        <v>35</v>
      </c>
      <c r="I4" s="17" t="s">
        <v>36</v>
      </c>
      <c r="J4" s="18">
        <v>1</v>
      </c>
      <c r="K4" s="19" t="s">
        <v>37</v>
      </c>
      <c r="L4" s="20" t="s">
        <v>38</v>
      </c>
      <c r="M4" s="21">
        <v>1000000000</v>
      </c>
      <c r="N4" s="22"/>
      <c r="O4" s="22"/>
      <c r="P4" s="22"/>
      <c r="Q4" s="22"/>
      <c r="R4" s="22"/>
      <c r="S4" s="22"/>
      <c r="T4" s="22"/>
      <c r="U4" s="22">
        <v>27363637285</v>
      </c>
      <c r="V4" s="22"/>
      <c r="W4" s="22">
        <v>2770585684.3400002</v>
      </c>
      <c r="X4" s="23"/>
      <c r="Y4" s="22">
        <v>45736628035.080002</v>
      </c>
      <c r="Z4" s="24">
        <f t="shared" ref="Z4:Z67" si="0">SUM(M4:Y4)</f>
        <v>76870851004.419998</v>
      </c>
      <c r="AA4" s="25"/>
      <c r="AB4" s="25"/>
      <c r="AC4" s="26" t="s">
        <v>39</v>
      </c>
    </row>
    <row r="5" spans="2:29" s="27" customFormat="1" ht="99" hidden="1" x14ac:dyDescent="0.15">
      <c r="B5" s="13" t="s">
        <v>30</v>
      </c>
      <c r="C5" s="14" t="s">
        <v>31</v>
      </c>
      <c r="D5" s="14" t="s">
        <v>32</v>
      </c>
      <c r="E5" s="14" t="s">
        <v>33</v>
      </c>
      <c r="F5" s="15">
        <v>20160680810029</v>
      </c>
      <c r="G5" s="16" t="s">
        <v>34</v>
      </c>
      <c r="H5" s="14" t="s">
        <v>40</v>
      </c>
      <c r="I5" s="17" t="s">
        <v>41</v>
      </c>
      <c r="J5" s="18">
        <v>1</v>
      </c>
      <c r="K5" s="19" t="s">
        <v>37</v>
      </c>
      <c r="L5" s="20" t="s">
        <v>38</v>
      </c>
      <c r="M5" s="28">
        <v>100000000</v>
      </c>
      <c r="N5" s="24"/>
      <c r="O5" s="24"/>
      <c r="P5" s="24"/>
      <c r="Q5" s="24"/>
      <c r="R5" s="24"/>
      <c r="S5" s="24"/>
      <c r="T5" s="24"/>
      <c r="U5" s="24"/>
      <c r="V5" s="24"/>
      <c r="W5" s="24"/>
      <c r="X5" s="24"/>
      <c r="Y5" s="24"/>
      <c r="Z5" s="24">
        <f t="shared" si="0"/>
        <v>100000000</v>
      </c>
      <c r="AA5" s="25"/>
      <c r="AB5" s="25"/>
      <c r="AC5" s="26" t="s">
        <v>39</v>
      </c>
    </row>
    <row r="6" spans="2:29" s="27" customFormat="1" ht="99" hidden="1" x14ac:dyDescent="0.15">
      <c r="B6" s="13" t="s">
        <v>30</v>
      </c>
      <c r="C6" s="14" t="s">
        <v>31</v>
      </c>
      <c r="D6" s="14" t="s">
        <v>32</v>
      </c>
      <c r="E6" s="14" t="s">
        <v>33</v>
      </c>
      <c r="F6" s="15">
        <v>20160680810029</v>
      </c>
      <c r="G6" s="16" t="s">
        <v>34</v>
      </c>
      <c r="H6" s="14" t="s">
        <v>42</v>
      </c>
      <c r="I6" s="17" t="s">
        <v>43</v>
      </c>
      <c r="J6" s="29">
        <v>1</v>
      </c>
      <c r="K6" s="19" t="s">
        <v>37</v>
      </c>
      <c r="L6" s="20" t="s">
        <v>38</v>
      </c>
      <c r="M6" s="28">
        <v>50000000</v>
      </c>
      <c r="N6" s="24"/>
      <c r="O6" s="24"/>
      <c r="P6" s="24"/>
      <c r="Q6" s="24"/>
      <c r="R6" s="24"/>
      <c r="S6" s="24"/>
      <c r="T6" s="24"/>
      <c r="U6" s="24"/>
      <c r="V6" s="24"/>
      <c r="W6" s="24"/>
      <c r="X6" s="24"/>
      <c r="Y6" s="24"/>
      <c r="Z6" s="24">
        <f t="shared" si="0"/>
        <v>50000000</v>
      </c>
      <c r="AA6" s="25"/>
      <c r="AB6" s="25"/>
      <c r="AC6" s="26" t="s">
        <v>39</v>
      </c>
    </row>
    <row r="7" spans="2:29" s="27" customFormat="1" ht="82.5" hidden="1" x14ac:dyDescent="0.15">
      <c r="B7" s="13" t="s">
        <v>30</v>
      </c>
      <c r="C7" s="14" t="s">
        <v>31</v>
      </c>
      <c r="D7" s="14" t="s">
        <v>44</v>
      </c>
      <c r="E7" s="14" t="s">
        <v>45</v>
      </c>
      <c r="F7" s="15">
        <v>20160680810046</v>
      </c>
      <c r="G7" s="16" t="s">
        <v>46</v>
      </c>
      <c r="H7" s="14" t="s">
        <v>47</v>
      </c>
      <c r="I7" s="17" t="s">
        <v>48</v>
      </c>
      <c r="J7" s="29">
        <v>1</v>
      </c>
      <c r="K7" s="19" t="s">
        <v>37</v>
      </c>
      <c r="L7" s="20" t="s">
        <v>38</v>
      </c>
      <c r="M7" s="28">
        <v>30000000</v>
      </c>
      <c r="N7" s="24"/>
      <c r="O7" s="24"/>
      <c r="P7" s="24"/>
      <c r="Q7" s="24"/>
      <c r="R7" s="24"/>
      <c r="S7" s="24"/>
      <c r="T7" s="24"/>
      <c r="U7" s="24"/>
      <c r="V7" s="24"/>
      <c r="W7" s="24"/>
      <c r="X7" s="24"/>
      <c r="Y7" s="24"/>
      <c r="Z7" s="24">
        <f t="shared" si="0"/>
        <v>30000000</v>
      </c>
      <c r="AA7" s="25"/>
      <c r="AB7" s="25"/>
      <c r="AC7" s="26" t="s">
        <v>39</v>
      </c>
    </row>
    <row r="8" spans="2:29" s="27" customFormat="1" ht="69" hidden="1" x14ac:dyDescent="0.15">
      <c r="B8" s="13" t="s">
        <v>30</v>
      </c>
      <c r="C8" s="14" t="s">
        <v>31</v>
      </c>
      <c r="D8" s="14" t="s">
        <v>44</v>
      </c>
      <c r="E8" s="14" t="s">
        <v>45</v>
      </c>
      <c r="F8" s="15"/>
      <c r="G8" s="16" t="s">
        <v>49</v>
      </c>
      <c r="H8" s="14" t="s">
        <v>50</v>
      </c>
      <c r="I8" s="17" t="s">
        <v>51</v>
      </c>
      <c r="J8" s="29">
        <v>1</v>
      </c>
      <c r="K8" s="19" t="s">
        <v>37</v>
      </c>
      <c r="L8" s="20" t="s">
        <v>38</v>
      </c>
      <c r="M8" s="28">
        <v>0</v>
      </c>
      <c r="N8" s="24"/>
      <c r="O8" s="24"/>
      <c r="P8" s="24"/>
      <c r="Q8" s="24"/>
      <c r="R8" s="24"/>
      <c r="S8" s="24"/>
      <c r="T8" s="24"/>
      <c r="U8" s="24"/>
      <c r="V8" s="24"/>
      <c r="W8" s="24"/>
      <c r="X8" s="24"/>
      <c r="Y8" s="24"/>
      <c r="Z8" s="24">
        <f t="shared" si="0"/>
        <v>0</v>
      </c>
      <c r="AA8" s="25"/>
      <c r="AB8" s="25"/>
      <c r="AC8" s="26" t="s">
        <v>39</v>
      </c>
    </row>
    <row r="9" spans="2:29" s="27" customFormat="1" ht="82.5" hidden="1" x14ac:dyDescent="0.15">
      <c r="B9" s="13" t="s">
        <v>30</v>
      </c>
      <c r="C9" s="14" t="s">
        <v>31</v>
      </c>
      <c r="D9" s="14" t="s">
        <v>44</v>
      </c>
      <c r="E9" s="14" t="s">
        <v>45</v>
      </c>
      <c r="F9" s="15">
        <v>20160680810046</v>
      </c>
      <c r="G9" s="16" t="s">
        <v>46</v>
      </c>
      <c r="H9" s="14" t="s">
        <v>52</v>
      </c>
      <c r="I9" s="17" t="s">
        <v>53</v>
      </c>
      <c r="J9" s="29">
        <v>2</v>
      </c>
      <c r="K9" s="19" t="s">
        <v>37</v>
      </c>
      <c r="L9" s="20" t="s">
        <v>38</v>
      </c>
      <c r="M9" s="28">
        <v>0</v>
      </c>
      <c r="N9" s="24"/>
      <c r="O9" s="24"/>
      <c r="P9" s="24"/>
      <c r="Q9" s="24"/>
      <c r="R9" s="24"/>
      <c r="S9" s="24"/>
      <c r="T9" s="24"/>
      <c r="U9" s="24"/>
      <c r="V9" s="24"/>
      <c r="W9" s="24"/>
      <c r="X9" s="24"/>
      <c r="Y9" s="24"/>
      <c r="Z9" s="24">
        <f t="shared" si="0"/>
        <v>0</v>
      </c>
      <c r="AA9" s="25"/>
      <c r="AB9" s="25"/>
      <c r="AC9" s="26" t="s">
        <v>39</v>
      </c>
    </row>
    <row r="10" spans="2:29" s="27" customFormat="1" ht="115.5" hidden="1" x14ac:dyDescent="0.15">
      <c r="B10" s="13" t="s">
        <v>30</v>
      </c>
      <c r="C10" s="14" t="s">
        <v>31</v>
      </c>
      <c r="D10" s="14" t="s">
        <v>44</v>
      </c>
      <c r="E10" s="14" t="s">
        <v>45</v>
      </c>
      <c r="F10" s="15"/>
      <c r="G10" s="16" t="s">
        <v>54</v>
      </c>
      <c r="H10" s="14" t="s">
        <v>55</v>
      </c>
      <c r="I10" s="17" t="s">
        <v>56</v>
      </c>
      <c r="J10" s="30" t="s">
        <v>57</v>
      </c>
      <c r="K10" s="19" t="s">
        <v>37</v>
      </c>
      <c r="L10" s="20" t="s">
        <v>38</v>
      </c>
      <c r="M10" s="28">
        <v>0</v>
      </c>
      <c r="N10" s="24"/>
      <c r="O10" s="24"/>
      <c r="P10" s="24"/>
      <c r="Q10" s="24"/>
      <c r="R10" s="24"/>
      <c r="S10" s="24"/>
      <c r="T10" s="24"/>
      <c r="U10" s="24"/>
      <c r="V10" s="24"/>
      <c r="W10" s="24"/>
      <c r="X10" s="24"/>
      <c r="Y10" s="24"/>
      <c r="Z10" s="24">
        <f t="shared" si="0"/>
        <v>0</v>
      </c>
      <c r="AA10" s="25"/>
      <c r="AB10" s="25"/>
      <c r="AC10" s="26" t="s">
        <v>39</v>
      </c>
    </row>
    <row r="11" spans="2:29" s="27" customFormat="1" ht="82.5" hidden="1" x14ac:dyDescent="0.15">
      <c r="B11" s="13" t="s">
        <v>30</v>
      </c>
      <c r="C11" s="14" t="s">
        <v>31</v>
      </c>
      <c r="D11" s="14" t="s">
        <v>44</v>
      </c>
      <c r="E11" s="14" t="s">
        <v>45</v>
      </c>
      <c r="F11" s="15">
        <v>20160680810046</v>
      </c>
      <c r="G11" s="16" t="s">
        <v>46</v>
      </c>
      <c r="H11" s="14" t="s">
        <v>58</v>
      </c>
      <c r="I11" s="17" t="s">
        <v>59</v>
      </c>
      <c r="J11" s="29">
        <v>22</v>
      </c>
      <c r="K11" s="19" t="s">
        <v>37</v>
      </c>
      <c r="L11" s="20" t="s">
        <v>38</v>
      </c>
      <c r="M11" s="28">
        <v>30000000</v>
      </c>
      <c r="N11" s="24"/>
      <c r="O11" s="24"/>
      <c r="P11" s="24"/>
      <c r="Q11" s="24"/>
      <c r="R11" s="24"/>
      <c r="S11" s="24"/>
      <c r="T11" s="24"/>
      <c r="U11" s="24"/>
      <c r="V11" s="24"/>
      <c r="W11" s="24"/>
      <c r="X11" s="24"/>
      <c r="Y11" s="24"/>
      <c r="Z11" s="24">
        <f t="shared" si="0"/>
        <v>30000000</v>
      </c>
      <c r="AA11" s="25"/>
      <c r="AB11" s="25"/>
      <c r="AC11" s="26" t="s">
        <v>39</v>
      </c>
    </row>
    <row r="12" spans="2:29" s="27" customFormat="1" ht="82.5" hidden="1" x14ac:dyDescent="0.15">
      <c r="B12" s="13" t="s">
        <v>30</v>
      </c>
      <c r="C12" s="14" t="s">
        <v>31</v>
      </c>
      <c r="D12" s="14" t="s">
        <v>44</v>
      </c>
      <c r="E12" s="14" t="s">
        <v>45</v>
      </c>
      <c r="F12" s="15">
        <v>20160680810046</v>
      </c>
      <c r="G12" s="16" t="s">
        <v>46</v>
      </c>
      <c r="H12" s="14" t="s">
        <v>60</v>
      </c>
      <c r="I12" s="17" t="s">
        <v>61</v>
      </c>
      <c r="J12" s="18">
        <v>1</v>
      </c>
      <c r="K12" s="19" t="s">
        <v>37</v>
      </c>
      <c r="L12" s="20" t="s">
        <v>38</v>
      </c>
      <c r="M12" s="28">
        <v>0</v>
      </c>
      <c r="N12" s="24"/>
      <c r="O12" s="24"/>
      <c r="P12" s="24"/>
      <c r="Q12" s="24"/>
      <c r="R12" s="24"/>
      <c r="S12" s="24"/>
      <c r="T12" s="24"/>
      <c r="U12" s="24">
        <v>103510654</v>
      </c>
      <c r="V12" s="24"/>
      <c r="W12" s="24"/>
      <c r="X12" s="24"/>
      <c r="Y12" s="24">
        <v>679705.2</v>
      </c>
      <c r="Z12" s="24">
        <f t="shared" si="0"/>
        <v>104190359.2</v>
      </c>
      <c r="AA12" s="25"/>
      <c r="AB12" s="25"/>
      <c r="AC12" s="26" t="s">
        <v>39</v>
      </c>
    </row>
    <row r="13" spans="2:29" s="27" customFormat="1" ht="82.5" hidden="1" x14ac:dyDescent="0.15">
      <c r="B13" s="13" t="s">
        <v>30</v>
      </c>
      <c r="C13" s="14" t="s">
        <v>31</v>
      </c>
      <c r="D13" s="14" t="s">
        <v>44</v>
      </c>
      <c r="E13" s="14" t="s">
        <v>45</v>
      </c>
      <c r="F13" s="15">
        <v>20160680810046</v>
      </c>
      <c r="G13" s="16" t="s">
        <v>46</v>
      </c>
      <c r="H13" s="14" t="s">
        <v>62</v>
      </c>
      <c r="I13" s="17" t="s">
        <v>63</v>
      </c>
      <c r="J13" s="29">
        <v>1</v>
      </c>
      <c r="K13" s="19" t="s">
        <v>37</v>
      </c>
      <c r="L13" s="20" t="s">
        <v>38</v>
      </c>
      <c r="M13" s="28">
        <v>30000000</v>
      </c>
      <c r="N13" s="24"/>
      <c r="O13" s="24"/>
      <c r="P13" s="24"/>
      <c r="Q13" s="24"/>
      <c r="R13" s="24"/>
      <c r="S13" s="24"/>
      <c r="T13" s="24"/>
      <c r="U13" s="24"/>
      <c r="V13" s="24"/>
      <c r="W13" s="24"/>
      <c r="X13" s="24"/>
      <c r="Y13" s="24"/>
      <c r="Z13" s="24">
        <f t="shared" si="0"/>
        <v>30000000</v>
      </c>
      <c r="AA13" s="25"/>
      <c r="AB13" s="25"/>
      <c r="AC13" s="26" t="s">
        <v>39</v>
      </c>
    </row>
    <row r="14" spans="2:29" s="27" customFormat="1" ht="82.5" hidden="1" x14ac:dyDescent="0.15">
      <c r="B14" s="13" t="s">
        <v>30</v>
      </c>
      <c r="C14" s="14" t="s">
        <v>31</v>
      </c>
      <c r="D14" s="14" t="s">
        <v>44</v>
      </c>
      <c r="E14" s="14" t="s">
        <v>45</v>
      </c>
      <c r="F14" s="15">
        <v>20160680810046</v>
      </c>
      <c r="G14" s="16" t="s">
        <v>46</v>
      </c>
      <c r="H14" s="14" t="s">
        <v>64</v>
      </c>
      <c r="I14" s="17" t="s">
        <v>65</v>
      </c>
      <c r="J14" s="29">
        <v>1</v>
      </c>
      <c r="K14" s="19" t="s">
        <v>37</v>
      </c>
      <c r="L14" s="20" t="s">
        <v>38</v>
      </c>
      <c r="M14" s="28">
        <v>30000000</v>
      </c>
      <c r="N14" s="24"/>
      <c r="O14" s="24"/>
      <c r="P14" s="24"/>
      <c r="Q14" s="24"/>
      <c r="R14" s="24"/>
      <c r="S14" s="24"/>
      <c r="T14" s="24"/>
      <c r="U14" s="24"/>
      <c r="V14" s="24"/>
      <c r="W14" s="24"/>
      <c r="X14" s="24"/>
      <c r="Y14" s="24"/>
      <c r="Z14" s="24">
        <f t="shared" si="0"/>
        <v>30000000</v>
      </c>
      <c r="AA14" s="25"/>
      <c r="AB14" s="25"/>
      <c r="AC14" s="26" t="s">
        <v>39</v>
      </c>
    </row>
    <row r="15" spans="2:29" s="27" customFormat="1" ht="82.5" hidden="1" x14ac:dyDescent="0.15">
      <c r="B15" s="13" t="s">
        <v>30</v>
      </c>
      <c r="C15" s="31" t="s">
        <v>31</v>
      </c>
      <c r="D15" s="31" t="s">
        <v>44</v>
      </c>
      <c r="E15" s="14" t="s">
        <v>45</v>
      </c>
      <c r="F15" s="15">
        <v>20160680810046</v>
      </c>
      <c r="G15" s="16" t="s">
        <v>46</v>
      </c>
      <c r="H15" s="31" t="s">
        <v>66</v>
      </c>
      <c r="I15" s="17" t="s">
        <v>67</v>
      </c>
      <c r="J15" s="29">
        <v>1</v>
      </c>
      <c r="K15" s="19" t="s">
        <v>37</v>
      </c>
      <c r="L15" s="20" t="s">
        <v>38</v>
      </c>
      <c r="M15" s="28">
        <v>30000000</v>
      </c>
      <c r="N15" s="24"/>
      <c r="O15" s="24"/>
      <c r="P15" s="24"/>
      <c r="Q15" s="24"/>
      <c r="R15" s="24"/>
      <c r="S15" s="24"/>
      <c r="T15" s="24"/>
      <c r="U15" s="24"/>
      <c r="V15" s="24"/>
      <c r="W15" s="24"/>
      <c r="X15" s="24"/>
      <c r="Y15" s="24"/>
      <c r="Z15" s="24">
        <f t="shared" si="0"/>
        <v>30000000</v>
      </c>
      <c r="AA15" s="25"/>
      <c r="AB15" s="25"/>
      <c r="AC15" s="26" t="s">
        <v>39</v>
      </c>
    </row>
    <row r="16" spans="2:29" s="27" customFormat="1" ht="107.25" hidden="1" x14ac:dyDescent="0.15">
      <c r="B16" s="13" t="s">
        <v>30</v>
      </c>
      <c r="C16" s="31" t="s">
        <v>31</v>
      </c>
      <c r="D16" s="31" t="s">
        <v>68</v>
      </c>
      <c r="E16" s="14" t="s">
        <v>69</v>
      </c>
      <c r="F16" s="15">
        <v>20160680810105</v>
      </c>
      <c r="G16" s="16" t="s">
        <v>70</v>
      </c>
      <c r="H16" s="31" t="s">
        <v>71</v>
      </c>
      <c r="I16" s="17" t="s">
        <v>72</v>
      </c>
      <c r="J16" s="29">
        <v>14</v>
      </c>
      <c r="K16" s="19" t="s">
        <v>37</v>
      </c>
      <c r="L16" s="20" t="s">
        <v>38</v>
      </c>
      <c r="M16" s="28">
        <v>0</v>
      </c>
      <c r="N16" s="24"/>
      <c r="O16" s="24"/>
      <c r="P16" s="24"/>
      <c r="Q16" s="24"/>
      <c r="R16" s="24"/>
      <c r="S16" s="24"/>
      <c r="T16" s="24"/>
      <c r="U16" s="24">
        <v>14743632.837142859</v>
      </c>
      <c r="V16" s="24"/>
      <c r="W16" s="24"/>
      <c r="X16" s="24"/>
      <c r="Y16" s="24"/>
      <c r="Z16" s="24">
        <f t="shared" si="0"/>
        <v>14743632.837142859</v>
      </c>
      <c r="AA16" s="25"/>
      <c r="AB16" s="25"/>
      <c r="AC16" s="26" t="s">
        <v>39</v>
      </c>
    </row>
    <row r="17" spans="2:29" s="27" customFormat="1" ht="107.25" hidden="1" x14ac:dyDescent="0.15">
      <c r="B17" s="13" t="s">
        <v>30</v>
      </c>
      <c r="C17" s="31" t="s">
        <v>31</v>
      </c>
      <c r="D17" s="31" t="s">
        <v>68</v>
      </c>
      <c r="E17" s="14" t="s">
        <v>69</v>
      </c>
      <c r="F17" s="15">
        <v>20160680810105</v>
      </c>
      <c r="G17" s="16" t="s">
        <v>70</v>
      </c>
      <c r="H17" s="31" t="s">
        <v>73</v>
      </c>
      <c r="I17" s="17" t="s">
        <v>74</v>
      </c>
      <c r="J17" s="29">
        <v>6</v>
      </c>
      <c r="K17" s="19" t="s">
        <v>37</v>
      </c>
      <c r="L17" s="20" t="s">
        <v>38</v>
      </c>
      <c r="M17" s="28">
        <v>0</v>
      </c>
      <c r="N17" s="24"/>
      <c r="O17" s="24"/>
      <c r="P17" s="24"/>
      <c r="Q17" s="24"/>
      <c r="R17" s="24"/>
      <c r="S17" s="24"/>
      <c r="T17" s="24"/>
      <c r="U17" s="24">
        <v>14743632.837142859</v>
      </c>
      <c r="V17" s="24"/>
      <c r="W17" s="24"/>
      <c r="X17" s="24"/>
      <c r="Y17" s="24"/>
      <c r="Z17" s="24">
        <f t="shared" si="0"/>
        <v>14743632.837142859</v>
      </c>
      <c r="AA17" s="25"/>
      <c r="AB17" s="25"/>
      <c r="AC17" s="26" t="s">
        <v>39</v>
      </c>
    </row>
    <row r="18" spans="2:29" s="27" customFormat="1" ht="107.25" hidden="1" x14ac:dyDescent="0.15">
      <c r="B18" s="13" t="s">
        <v>30</v>
      </c>
      <c r="C18" s="31" t="s">
        <v>31</v>
      </c>
      <c r="D18" s="31" t="s">
        <v>68</v>
      </c>
      <c r="E18" s="14" t="s">
        <v>69</v>
      </c>
      <c r="F18" s="15">
        <v>20160680810105</v>
      </c>
      <c r="G18" s="16" t="s">
        <v>70</v>
      </c>
      <c r="H18" s="31" t="s">
        <v>75</v>
      </c>
      <c r="I18" s="17" t="s">
        <v>76</v>
      </c>
      <c r="J18" s="30" t="s">
        <v>57</v>
      </c>
      <c r="K18" s="19" t="s">
        <v>37</v>
      </c>
      <c r="L18" s="20" t="s">
        <v>38</v>
      </c>
      <c r="M18" s="28">
        <v>0</v>
      </c>
      <c r="N18" s="24"/>
      <c r="O18" s="24"/>
      <c r="P18" s="24"/>
      <c r="Q18" s="24"/>
      <c r="R18" s="24"/>
      <c r="S18" s="24"/>
      <c r="T18" s="24"/>
      <c r="U18" s="24">
        <v>14743632.837142859</v>
      </c>
      <c r="V18" s="24"/>
      <c r="W18" s="24"/>
      <c r="X18" s="24"/>
      <c r="Y18" s="24"/>
      <c r="Z18" s="24">
        <f t="shared" si="0"/>
        <v>14743632.837142859</v>
      </c>
      <c r="AA18" s="25"/>
      <c r="AB18" s="25"/>
      <c r="AC18" s="26" t="s">
        <v>39</v>
      </c>
    </row>
    <row r="19" spans="2:29" s="27" customFormat="1" ht="107.25" hidden="1" x14ac:dyDescent="0.15">
      <c r="B19" s="13" t="s">
        <v>30</v>
      </c>
      <c r="C19" s="31" t="s">
        <v>31</v>
      </c>
      <c r="D19" s="31" t="s">
        <v>68</v>
      </c>
      <c r="E19" s="14" t="s">
        <v>69</v>
      </c>
      <c r="F19" s="15">
        <v>20160680810105</v>
      </c>
      <c r="G19" s="16" t="s">
        <v>70</v>
      </c>
      <c r="H19" s="31" t="s">
        <v>77</v>
      </c>
      <c r="I19" s="17" t="s">
        <v>78</v>
      </c>
      <c r="J19" s="29">
        <v>1</v>
      </c>
      <c r="K19" s="19" t="s">
        <v>37</v>
      </c>
      <c r="L19" s="20" t="s">
        <v>38</v>
      </c>
      <c r="M19" s="28">
        <v>0</v>
      </c>
      <c r="N19" s="24"/>
      <c r="O19" s="24"/>
      <c r="P19" s="24"/>
      <c r="Q19" s="24"/>
      <c r="R19" s="24"/>
      <c r="S19" s="24"/>
      <c r="T19" s="24"/>
      <c r="U19" s="24">
        <v>14743632.837142859</v>
      </c>
      <c r="V19" s="24"/>
      <c r="W19" s="24"/>
      <c r="X19" s="24"/>
      <c r="Y19" s="24"/>
      <c r="Z19" s="24">
        <f t="shared" si="0"/>
        <v>14743632.837142859</v>
      </c>
      <c r="AA19" s="25"/>
      <c r="AB19" s="25"/>
      <c r="AC19" s="26" t="s">
        <v>39</v>
      </c>
    </row>
    <row r="20" spans="2:29" s="27" customFormat="1" ht="107.25" hidden="1" x14ac:dyDescent="0.15">
      <c r="B20" s="13" t="s">
        <v>30</v>
      </c>
      <c r="C20" s="31" t="s">
        <v>31</v>
      </c>
      <c r="D20" s="31" t="s">
        <v>68</v>
      </c>
      <c r="E20" s="14" t="s">
        <v>69</v>
      </c>
      <c r="F20" s="15">
        <v>20160680810105</v>
      </c>
      <c r="G20" s="16" t="s">
        <v>70</v>
      </c>
      <c r="H20" s="31" t="s">
        <v>79</v>
      </c>
      <c r="I20" s="17" t="s">
        <v>80</v>
      </c>
      <c r="J20" s="29">
        <v>16</v>
      </c>
      <c r="K20" s="19" t="s">
        <v>37</v>
      </c>
      <c r="L20" s="20" t="s">
        <v>38</v>
      </c>
      <c r="M20" s="28">
        <v>0</v>
      </c>
      <c r="N20" s="24"/>
      <c r="O20" s="24"/>
      <c r="P20" s="24"/>
      <c r="Q20" s="24"/>
      <c r="R20" s="24"/>
      <c r="S20" s="24"/>
      <c r="T20" s="24"/>
      <c r="U20" s="24">
        <v>14743632.837142859</v>
      </c>
      <c r="V20" s="24"/>
      <c r="W20" s="24"/>
      <c r="X20" s="24"/>
      <c r="Y20" s="24"/>
      <c r="Z20" s="24">
        <f t="shared" si="0"/>
        <v>14743632.837142859</v>
      </c>
      <c r="AA20" s="25"/>
      <c r="AB20" s="25"/>
      <c r="AC20" s="26" t="s">
        <v>39</v>
      </c>
    </row>
    <row r="21" spans="2:29" s="27" customFormat="1" ht="107.25" hidden="1" x14ac:dyDescent="0.15">
      <c r="B21" s="13" t="s">
        <v>30</v>
      </c>
      <c r="C21" s="31" t="s">
        <v>31</v>
      </c>
      <c r="D21" s="31" t="s">
        <v>68</v>
      </c>
      <c r="E21" s="14" t="s">
        <v>69</v>
      </c>
      <c r="F21" s="15">
        <v>20160680810105</v>
      </c>
      <c r="G21" s="16" t="s">
        <v>70</v>
      </c>
      <c r="H21" s="31" t="s">
        <v>81</v>
      </c>
      <c r="I21" s="17" t="s">
        <v>82</v>
      </c>
      <c r="J21" s="29">
        <v>1</v>
      </c>
      <c r="K21" s="19" t="s">
        <v>37</v>
      </c>
      <c r="L21" s="20" t="s">
        <v>38</v>
      </c>
      <c r="M21" s="28">
        <v>0</v>
      </c>
      <c r="N21" s="24"/>
      <c r="O21" s="24"/>
      <c r="P21" s="24"/>
      <c r="Q21" s="24"/>
      <c r="R21" s="24"/>
      <c r="S21" s="24"/>
      <c r="T21" s="24"/>
      <c r="U21" s="24">
        <v>14743632.837142859</v>
      </c>
      <c r="V21" s="24"/>
      <c r="W21" s="24"/>
      <c r="X21" s="24"/>
      <c r="Y21" s="24"/>
      <c r="Z21" s="24">
        <f t="shared" si="0"/>
        <v>14743632.837142859</v>
      </c>
      <c r="AA21" s="25"/>
      <c r="AB21" s="25"/>
      <c r="AC21" s="26" t="s">
        <v>39</v>
      </c>
    </row>
    <row r="22" spans="2:29" s="27" customFormat="1" ht="107.25" hidden="1" x14ac:dyDescent="0.15">
      <c r="B22" s="13" t="s">
        <v>30</v>
      </c>
      <c r="C22" s="31" t="s">
        <v>31</v>
      </c>
      <c r="D22" s="31" t="s">
        <v>68</v>
      </c>
      <c r="E22" s="14" t="s">
        <v>69</v>
      </c>
      <c r="F22" s="15">
        <v>20160680810105</v>
      </c>
      <c r="G22" s="16" t="s">
        <v>70</v>
      </c>
      <c r="H22" s="31" t="s">
        <v>83</v>
      </c>
      <c r="I22" s="17" t="s">
        <v>84</v>
      </c>
      <c r="J22" s="29">
        <v>4</v>
      </c>
      <c r="K22" s="19" t="s">
        <v>37</v>
      </c>
      <c r="L22" s="20" t="s">
        <v>38</v>
      </c>
      <c r="M22" s="28">
        <v>0</v>
      </c>
      <c r="N22" s="24"/>
      <c r="O22" s="24"/>
      <c r="P22" s="24"/>
      <c r="Q22" s="24"/>
      <c r="R22" s="24"/>
      <c r="S22" s="24"/>
      <c r="T22" s="24"/>
      <c r="U22" s="24">
        <v>14743632.837142859</v>
      </c>
      <c r="V22" s="24"/>
      <c r="W22" s="24"/>
      <c r="X22" s="24"/>
      <c r="Y22" s="24"/>
      <c r="Z22" s="24">
        <f t="shared" si="0"/>
        <v>14743632.837142859</v>
      </c>
      <c r="AA22" s="25"/>
      <c r="AB22" s="25"/>
      <c r="AC22" s="26" t="s">
        <v>39</v>
      </c>
    </row>
    <row r="23" spans="2:29" s="27" customFormat="1" ht="107.25" hidden="1" x14ac:dyDescent="0.15">
      <c r="B23" s="13" t="s">
        <v>30</v>
      </c>
      <c r="C23" s="31" t="s">
        <v>31</v>
      </c>
      <c r="D23" s="31" t="s">
        <v>68</v>
      </c>
      <c r="E23" s="14" t="s">
        <v>85</v>
      </c>
      <c r="F23" s="15">
        <v>20160680810105</v>
      </c>
      <c r="G23" s="16" t="s">
        <v>70</v>
      </c>
      <c r="H23" s="31" t="s">
        <v>86</v>
      </c>
      <c r="I23" s="17" t="s">
        <v>87</v>
      </c>
      <c r="J23" s="29">
        <v>3</v>
      </c>
      <c r="K23" s="19" t="s">
        <v>37</v>
      </c>
      <c r="L23" s="20" t="s">
        <v>38</v>
      </c>
      <c r="M23" s="28">
        <v>0</v>
      </c>
      <c r="N23" s="24"/>
      <c r="O23" s="24"/>
      <c r="P23" s="24"/>
      <c r="Q23" s="24"/>
      <c r="R23" s="24"/>
      <c r="S23" s="24"/>
      <c r="T23" s="24"/>
      <c r="U23" s="24">
        <v>14743632.837142859</v>
      </c>
      <c r="V23" s="24"/>
      <c r="W23" s="24"/>
      <c r="X23" s="24"/>
      <c r="Y23" s="24"/>
      <c r="Z23" s="24">
        <f t="shared" si="0"/>
        <v>14743632.837142859</v>
      </c>
      <c r="AA23" s="25"/>
      <c r="AB23" s="25"/>
      <c r="AC23" s="26" t="s">
        <v>39</v>
      </c>
    </row>
    <row r="24" spans="2:29" s="27" customFormat="1" ht="115.5" hidden="1" x14ac:dyDescent="0.15">
      <c r="B24" s="13" t="s">
        <v>30</v>
      </c>
      <c r="C24" s="31" t="s">
        <v>31</v>
      </c>
      <c r="D24" s="31" t="s">
        <v>68</v>
      </c>
      <c r="E24" s="14" t="s">
        <v>69</v>
      </c>
      <c r="F24" s="15">
        <v>20160680810105</v>
      </c>
      <c r="G24" s="16" t="s">
        <v>70</v>
      </c>
      <c r="H24" s="31" t="s">
        <v>88</v>
      </c>
      <c r="I24" s="17" t="s">
        <v>89</v>
      </c>
      <c r="J24" s="29">
        <v>1</v>
      </c>
      <c r="K24" s="19" t="s">
        <v>37</v>
      </c>
      <c r="L24" s="20" t="s">
        <v>38</v>
      </c>
      <c r="M24" s="28">
        <v>0</v>
      </c>
      <c r="N24" s="24"/>
      <c r="O24" s="24"/>
      <c r="P24" s="24"/>
      <c r="Q24" s="24"/>
      <c r="R24" s="24"/>
      <c r="S24" s="24"/>
      <c r="T24" s="24"/>
      <c r="U24" s="24">
        <v>14743632.837142859</v>
      </c>
      <c r="V24" s="24"/>
      <c r="W24" s="24"/>
      <c r="X24" s="24"/>
      <c r="Y24" s="24"/>
      <c r="Z24" s="24">
        <f t="shared" si="0"/>
        <v>14743632.837142859</v>
      </c>
      <c r="AA24" s="25"/>
      <c r="AB24" s="25"/>
      <c r="AC24" s="26" t="s">
        <v>39</v>
      </c>
    </row>
    <row r="25" spans="2:29" s="27" customFormat="1" ht="107.25" hidden="1" x14ac:dyDescent="0.15">
      <c r="B25" s="13" t="s">
        <v>30</v>
      </c>
      <c r="C25" s="31" t="s">
        <v>31</v>
      </c>
      <c r="D25" s="31" t="s">
        <v>68</v>
      </c>
      <c r="E25" s="14" t="s">
        <v>90</v>
      </c>
      <c r="F25" s="15">
        <v>20160680810105</v>
      </c>
      <c r="G25" s="16" t="s">
        <v>70</v>
      </c>
      <c r="H25" s="31" t="s">
        <v>91</v>
      </c>
      <c r="I25" s="17" t="s">
        <v>92</v>
      </c>
      <c r="J25" s="29">
        <v>10</v>
      </c>
      <c r="K25" s="19" t="s">
        <v>37</v>
      </c>
      <c r="L25" s="20" t="s">
        <v>38</v>
      </c>
      <c r="M25" s="28">
        <v>0</v>
      </c>
      <c r="N25" s="24"/>
      <c r="O25" s="24"/>
      <c r="P25" s="24"/>
      <c r="Q25" s="24"/>
      <c r="R25" s="24"/>
      <c r="S25" s="24"/>
      <c r="T25" s="24"/>
      <c r="U25" s="24">
        <v>14743632.837142859</v>
      </c>
      <c r="V25" s="24"/>
      <c r="W25" s="24"/>
      <c r="X25" s="24"/>
      <c r="Y25" s="24"/>
      <c r="Z25" s="24">
        <f t="shared" si="0"/>
        <v>14743632.837142859</v>
      </c>
      <c r="AA25" s="25"/>
      <c r="AB25" s="25"/>
      <c r="AC25" s="26" t="s">
        <v>39</v>
      </c>
    </row>
    <row r="26" spans="2:29" s="27" customFormat="1" ht="107.25" hidden="1" x14ac:dyDescent="0.15">
      <c r="B26" s="13" t="s">
        <v>30</v>
      </c>
      <c r="C26" s="31" t="s">
        <v>31</v>
      </c>
      <c r="D26" s="31" t="s">
        <v>68</v>
      </c>
      <c r="E26" s="14" t="s">
        <v>93</v>
      </c>
      <c r="F26" s="15">
        <v>20160680810105</v>
      </c>
      <c r="G26" s="16" t="s">
        <v>70</v>
      </c>
      <c r="H26" s="31" t="s">
        <v>94</v>
      </c>
      <c r="I26" s="17" t="s">
        <v>95</v>
      </c>
      <c r="J26" s="29">
        <v>1</v>
      </c>
      <c r="K26" s="19" t="s">
        <v>37</v>
      </c>
      <c r="L26" s="20" t="s">
        <v>38</v>
      </c>
      <c r="M26" s="28">
        <v>0</v>
      </c>
      <c r="N26" s="24"/>
      <c r="O26" s="24"/>
      <c r="P26" s="24"/>
      <c r="Q26" s="24"/>
      <c r="R26" s="24"/>
      <c r="S26" s="24"/>
      <c r="T26" s="24"/>
      <c r="U26" s="24">
        <v>14743632.837142859</v>
      </c>
      <c r="V26" s="24"/>
      <c r="W26" s="24"/>
      <c r="X26" s="24"/>
      <c r="Y26" s="24"/>
      <c r="Z26" s="24">
        <f t="shared" si="0"/>
        <v>14743632.837142859</v>
      </c>
      <c r="AA26" s="25"/>
      <c r="AB26" s="25"/>
      <c r="AC26" s="26" t="s">
        <v>39</v>
      </c>
    </row>
    <row r="27" spans="2:29" s="27" customFormat="1" ht="107.25" hidden="1" x14ac:dyDescent="0.15">
      <c r="B27" s="13" t="s">
        <v>30</v>
      </c>
      <c r="C27" s="31" t="s">
        <v>31</v>
      </c>
      <c r="D27" s="31" t="s">
        <v>68</v>
      </c>
      <c r="E27" s="14" t="s">
        <v>96</v>
      </c>
      <c r="F27" s="15">
        <v>20160680810105</v>
      </c>
      <c r="G27" s="16" t="s">
        <v>70</v>
      </c>
      <c r="H27" s="31" t="s">
        <v>97</v>
      </c>
      <c r="I27" s="17" t="s">
        <v>98</v>
      </c>
      <c r="J27" s="29">
        <v>1</v>
      </c>
      <c r="K27" s="19" t="s">
        <v>37</v>
      </c>
      <c r="L27" s="20" t="s">
        <v>38</v>
      </c>
      <c r="M27" s="28">
        <v>0</v>
      </c>
      <c r="N27" s="24"/>
      <c r="O27" s="24"/>
      <c r="P27" s="24"/>
      <c r="Q27" s="24"/>
      <c r="R27" s="24"/>
      <c r="S27" s="24"/>
      <c r="T27" s="24"/>
      <c r="U27" s="24">
        <v>14743632.837142859</v>
      </c>
      <c r="V27" s="24"/>
      <c r="W27" s="24"/>
      <c r="X27" s="24"/>
      <c r="Y27" s="24"/>
      <c r="Z27" s="24">
        <f t="shared" si="0"/>
        <v>14743632.837142859</v>
      </c>
      <c r="AA27" s="25"/>
      <c r="AB27" s="25"/>
      <c r="AC27" s="26" t="s">
        <v>39</v>
      </c>
    </row>
    <row r="28" spans="2:29" s="27" customFormat="1" ht="107.25" hidden="1" x14ac:dyDescent="0.15">
      <c r="B28" s="13" t="s">
        <v>30</v>
      </c>
      <c r="C28" s="31" t="s">
        <v>31</v>
      </c>
      <c r="D28" s="31" t="s">
        <v>68</v>
      </c>
      <c r="E28" s="14" t="s">
        <v>99</v>
      </c>
      <c r="F28" s="15">
        <v>20160680810105</v>
      </c>
      <c r="G28" s="16" t="s">
        <v>70</v>
      </c>
      <c r="H28" s="31" t="s">
        <v>100</v>
      </c>
      <c r="I28" s="17" t="s">
        <v>101</v>
      </c>
      <c r="J28" s="29">
        <v>1</v>
      </c>
      <c r="K28" s="19" t="s">
        <v>37</v>
      </c>
      <c r="L28" s="20" t="s">
        <v>38</v>
      </c>
      <c r="M28" s="28">
        <v>0</v>
      </c>
      <c r="N28" s="24"/>
      <c r="O28" s="24"/>
      <c r="P28" s="24"/>
      <c r="Q28" s="24"/>
      <c r="R28" s="24"/>
      <c r="S28" s="24"/>
      <c r="T28" s="24"/>
      <c r="U28" s="24">
        <v>14743632.837142859</v>
      </c>
      <c r="V28" s="24"/>
      <c r="W28" s="24"/>
      <c r="X28" s="24"/>
      <c r="Y28" s="24"/>
      <c r="Z28" s="24">
        <f t="shared" si="0"/>
        <v>14743632.837142859</v>
      </c>
      <c r="AA28" s="25"/>
      <c r="AB28" s="25"/>
      <c r="AC28" s="26" t="s">
        <v>39</v>
      </c>
    </row>
    <row r="29" spans="2:29" s="27" customFormat="1" ht="107.25" hidden="1" x14ac:dyDescent="0.15">
      <c r="B29" s="13" t="s">
        <v>30</v>
      </c>
      <c r="C29" s="31" t="s">
        <v>31</v>
      </c>
      <c r="D29" s="31" t="s">
        <v>68</v>
      </c>
      <c r="E29" s="14" t="s">
        <v>102</v>
      </c>
      <c r="F29" s="15">
        <v>20160680810105</v>
      </c>
      <c r="G29" s="16" t="s">
        <v>70</v>
      </c>
      <c r="H29" s="31" t="s">
        <v>103</v>
      </c>
      <c r="I29" s="17" t="s">
        <v>101</v>
      </c>
      <c r="J29" s="29">
        <v>1</v>
      </c>
      <c r="K29" s="19" t="s">
        <v>37</v>
      </c>
      <c r="L29" s="20" t="s">
        <v>38</v>
      </c>
      <c r="M29" s="28">
        <v>0</v>
      </c>
      <c r="N29" s="24"/>
      <c r="O29" s="24"/>
      <c r="P29" s="24"/>
      <c r="Q29" s="24"/>
      <c r="R29" s="24"/>
      <c r="S29" s="24"/>
      <c r="T29" s="24"/>
      <c r="U29" s="24">
        <v>14743632.837142859</v>
      </c>
      <c r="V29" s="24"/>
      <c r="W29" s="24"/>
      <c r="X29" s="24"/>
      <c r="Y29" s="24"/>
      <c r="Z29" s="24">
        <f t="shared" si="0"/>
        <v>14743632.837142859</v>
      </c>
      <c r="AA29" s="25"/>
      <c r="AB29" s="25"/>
      <c r="AC29" s="26" t="s">
        <v>39</v>
      </c>
    </row>
    <row r="30" spans="2:29" s="27" customFormat="1" ht="107.25" hidden="1" x14ac:dyDescent="0.15">
      <c r="B30" s="13" t="s">
        <v>30</v>
      </c>
      <c r="C30" s="31" t="s">
        <v>31</v>
      </c>
      <c r="D30" s="31" t="s">
        <v>68</v>
      </c>
      <c r="E30" s="14" t="s">
        <v>96</v>
      </c>
      <c r="F30" s="15">
        <v>20160680810105</v>
      </c>
      <c r="G30" s="16" t="s">
        <v>70</v>
      </c>
      <c r="H30" s="31" t="s">
        <v>104</v>
      </c>
      <c r="I30" s="17" t="s">
        <v>105</v>
      </c>
      <c r="J30" s="29">
        <v>1</v>
      </c>
      <c r="K30" s="19" t="s">
        <v>37</v>
      </c>
      <c r="L30" s="20" t="s">
        <v>38</v>
      </c>
      <c r="M30" s="28">
        <v>0</v>
      </c>
      <c r="N30" s="24"/>
      <c r="O30" s="24"/>
      <c r="P30" s="24"/>
      <c r="Q30" s="24"/>
      <c r="R30" s="24"/>
      <c r="S30" s="24"/>
      <c r="T30" s="24"/>
      <c r="U30" s="24">
        <v>14743632.837142859</v>
      </c>
      <c r="V30" s="24"/>
      <c r="W30" s="24"/>
      <c r="X30" s="24"/>
      <c r="Y30" s="24"/>
      <c r="Z30" s="24">
        <f t="shared" si="0"/>
        <v>14743632.837142859</v>
      </c>
      <c r="AA30" s="25"/>
      <c r="AB30" s="25"/>
      <c r="AC30" s="26" t="s">
        <v>39</v>
      </c>
    </row>
    <row r="31" spans="2:29" s="27" customFormat="1" ht="107.25" hidden="1" x14ac:dyDescent="0.15">
      <c r="B31" s="13" t="s">
        <v>30</v>
      </c>
      <c r="C31" s="31" t="s">
        <v>31</v>
      </c>
      <c r="D31" s="31" t="s">
        <v>68</v>
      </c>
      <c r="E31" s="14" t="s">
        <v>96</v>
      </c>
      <c r="F31" s="15">
        <v>20160680810105</v>
      </c>
      <c r="G31" s="16" t="s">
        <v>70</v>
      </c>
      <c r="H31" s="31" t="s">
        <v>106</v>
      </c>
      <c r="I31" s="17" t="s">
        <v>107</v>
      </c>
      <c r="J31" s="29">
        <v>1</v>
      </c>
      <c r="K31" s="19" t="s">
        <v>37</v>
      </c>
      <c r="L31" s="20" t="s">
        <v>38</v>
      </c>
      <c r="M31" s="28">
        <v>0</v>
      </c>
      <c r="N31" s="24"/>
      <c r="O31" s="24"/>
      <c r="P31" s="24"/>
      <c r="Q31" s="24"/>
      <c r="R31" s="24"/>
      <c r="S31" s="24"/>
      <c r="T31" s="24"/>
      <c r="U31" s="24">
        <v>14743632.837142859</v>
      </c>
      <c r="V31" s="24"/>
      <c r="W31" s="24"/>
      <c r="X31" s="24"/>
      <c r="Y31" s="24"/>
      <c r="Z31" s="24">
        <f t="shared" si="0"/>
        <v>14743632.837142859</v>
      </c>
      <c r="AA31" s="25"/>
      <c r="AB31" s="25"/>
      <c r="AC31" s="26" t="s">
        <v>39</v>
      </c>
    </row>
    <row r="32" spans="2:29" s="27" customFormat="1" ht="107.25" hidden="1" x14ac:dyDescent="0.15">
      <c r="B32" s="13" t="s">
        <v>30</v>
      </c>
      <c r="C32" s="31" t="s">
        <v>31</v>
      </c>
      <c r="D32" s="31" t="s">
        <v>68</v>
      </c>
      <c r="E32" s="17" t="s">
        <v>99</v>
      </c>
      <c r="F32" s="15">
        <v>20160680810105</v>
      </c>
      <c r="G32" s="16" t="s">
        <v>70</v>
      </c>
      <c r="H32" s="31" t="s">
        <v>108</v>
      </c>
      <c r="I32" s="17" t="s">
        <v>109</v>
      </c>
      <c r="J32" s="32">
        <v>1</v>
      </c>
      <c r="K32" s="19" t="s">
        <v>37</v>
      </c>
      <c r="L32" s="20" t="s">
        <v>38</v>
      </c>
      <c r="M32" s="28">
        <v>0</v>
      </c>
      <c r="N32" s="24"/>
      <c r="O32" s="24"/>
      <c r="P32" s="24"/>
      <c r="Q32" s="24"/>
      <c r="R32" s="24"/>
      <c r="S32" s="24"/>
      <c r="T32" s="24"/>
      <c r="U32" s="24">
        <v>14743632.837142859</v>
      </c>
      <c r="V32" s="24"/>
      <c r="W32" s="24"/>
      <c r="X32" s="24"/>
      <c r="Y32" s="24"/>
      <c r="Z32" s="24">
        <f t="shared" si="0"/>
        <v>14743632.837142859</v>
      </c>
      <c r="AA32" s="25"/>
      <c r="AB32" s="25"/>
      <c r="AC32" s="26" t="s">
        <v>39</v>
      </c>
    </row>
    <row r="33" spans="2:29" s="27" customFormat="1" ht="107.25" hidden="1" x14ac:dyDescent="0.15">
      <c r="B33" s="13" t="s">
        <v>30</v>
      </c>
      <c r="C33" s="31" t="s">
        <v>31</v>
      </c>
      <c r="D33" s="31" t="s">
        <v>68</v>
      </c>
      <c r="E33" s="14" t="s">
        <v>110</v>
      </c>
      <c r="F33" s="15">
        <v>20160680810105</v>
      </c>
      <c r="G33" s="16" t="s">
        <v>70</v>
      </c>
      <c r="H33" s="31" t="s">
        <v>111</v>
      </c>
      <c r="I33" s="17" t="s">
        <v>112</v>
      </c>
      <c r="J33" s="29">
        <v>1</v>
      </c>
      <c r="K33" s="19" t="s">
        <v>37</v>
      </c>
      <c r="L33" s="20" t="s">
        <v>38</v>
      </c>
      <c r="M33" s="28">
        <v>0</v>
      </c>
      <c r="N33" s="24"/>
      <c r="O33" s="24"/>
      <c r="P33" s="24"/>
      <c r="Q33" s="24"/>
      <c r="R33" s="24"/>
      <c r="S33" s="24"/>
      <c r="T33" s="24"/>
      <c r="U33" s="24">
        <v>14743632.837142859</v>
      </c>
      <c r="V33" s="24"/>
      <c r="W33" s="24"/>
      <c r="X33" s="24"/>
      <c r="Y33" s="24"/>
      <c r="Z33" s="24">
        <f t="shared" si="0"/>
        <v>14743632.837142859</v>
      </c>
      <c r="AA33" s="25"/>
      <c r="AB33" s="25"/>
      <c r="AC33" s="26" t="s">
        <v>39</v>
      </c>
    </row>
    <row r="34" spans="2:29" s="27" customFormat="1" ht="107.25" hidden="1" x14ac:dyDescent="0.15">
      <c r="B34" s="13" t="s">
        <v>30</v>
      </c>
      <c r="C34" s="31" t="s">
        <v>31</v>
      </c>
      <c r="D34" s="31" t="s">
        <v>68</v>
      </c>
      <c r="E34" s="14" t="s">
        <v>69</v>
      </c>
      <c r="F34" s="15">
        <v>20160680810105</v>
      </c>
      <c r="G34" s="16" t="s">
        <v>70</v>
      </c>
      <c r="H34" s="31" t="s">
        <v>113</v>
      </c>
      <c r="I34" s="17" t="s">
        <v>114</v>
      </c>
      <c r="J34" s="32">
        <v>0.05</v>
      </c>
      <c r="K34" s="19" t="s">
        <v>37</v>
      </c>
      <c r="L34" s="20" t="s">
        <v>38</v>
      </c>
      <c r="M34" s="28">
        <v>0</v>
      </c>
      <c r="N34" s="24"/>
      <c r="O34" s="24"/>
      <c r="P34" s="24"/>
      <c r="Q34" s="24"/>
      <c r="R34" s="24"/>
      <c r="S34" s="24"/>
      <c r="T34" s="24"/>
      <c r="U34" s="24">
        <v>14743632.837142859</v>
      </c>
      <c r="V34" s="24"/>
      <c r="W34" s="24"/>
      <c r="X34" s="24"/>
      <c r="Y34" s="24"/>
      <c r="Z34" s="24">
        <f t="shared" si="0"/>
        <v>14743632.837142859</v>
      </c>
      <c r="AA34" s="25"/>
      <c r="AB34" s="25"/>
      <c r="AC34" s="26" t="s">
        <v>39</v>
      </c>
    </row>
    <row r="35" spans="2:29" s="27" customFormat="1" ht="107.25" hidden="1" x14ac:dyDescent="0.15">
      <c r="B35" s="13" t="s">
        <v>30</v>
      </c>
      <c r="C35" s="31" t="s">
        <v>31</v>
      </c>
      <c r="D35" s="31" t="s">
        <v>68</v>
      </c>
      <c r="E35" s="14" t="s">
        <v>115</v>
      </c>
      <c r="F35" s="15">
        <v>20160680810105</v>
      </c>
      <c r="G35" s="16" t="s">
        <v>70</v>
      </c>
      <c r="H35" s="31" t="s">
        <v>116</v>
      </c>
      <c r="I35" s="17" t="s">
        <v>117</v>
      </c>
      <c r="J35" s="29">
        <v>1</v>
      </c>
      <c r="K35" s="19" t="s">
        <v>37</v>
      </c>
      <c r="L35" s="20" t="s">
        <v>38</v>
      </c>
      <c r="M35" s="28">
        <v>0</v>
      </c>
      <c r="N35" s="24"/>
      <c r="O35" s="24"/>
      <c r="P35" s="24"/>
      <c r="Q35" s="24"/>
      <c r="R35" s="24"/>
      <c r="S35" s="24"/>
      <c r="T35" s="24"/>
      <c r="U35" s="24">
        <v>14743632.837142859</v>
      </c>
      <c r="V35" s="24"/>
      <c r="W35" s="24"/>
      <c r="X35" s="24"/>
      <c r="Y35" s="24"/>
      <c r="Z35" s="24">
        <f t="shared" si="0"/>
        <v>14743632.837142859</v>
      </c>
      <c r="AA35" s="25"/>
      <c r="AB35" s="25"/>
      <c r="AC35" s="26" t="s">
        <v>39</v>
      </c>
    </row>
    <row r="36" spans="2:29" s="27" customFormat="1" ht="107.25" hidden="1" x14ac:dyDescent="0.15">
      <c r="B36" s="13" t="s">
        <v>30</v>
      </c>
      <c r="C36" s="31" t="s">
        <v>31</v>
      </c>
      <c r="D36" s="31" t="s">
        <v>68</v>
      </c>
      <c r="E36" s="14" t="s">
        <v>69</v>
      </c>
      <c r="F36" s="15">
        <v>20160680810105</v>
      </c>
      <c r="G36" s="16" t="s">
        <v>70</v>
      </c>
      <c r="H36" s="31" t="s">
        <v>118</v>
      </c>
      <c r="I36" s="17" t="s">
        <v>117</v>
      </c>
      <c r="J36" s="29">
        <v>1</v>
      </c>
      <c r="K36" s="19" t="s">
        <v>37</v>
      </c>
      <c r="L36" s="20" t="s">
        <v>38</v>
      </c>
      <c r="M36" s="28">
        <v>0</v>
      </c>
      <c r="N36" s="24"/>
      <c r="O36" s="24"/>
      <c r="P36" s="24"/>
      <c r="Q36" s="24"/>
      <c r="R36" s="24"/>
      <c r="S36" s="24"/>
      <c r="T36" s="24"/>
      <c r="U36" s="24">
        <v>14743632.837142859</v>
      </c>
      <c r="V36" s="24"/>
      <c r="W36" s="24"/>
      <c r="X36" s="24"/>
      <c r="Y36" s="24"/>
      <c r="Z36" s="24">
        <f t="shared" si="0"/>
        <v>14743632.837142859</v>
      </c>
      <c r="AA36" s="25"/>
      <c r="AB36" s="25"/>
      <c r="AC36" s="26" t="s">
        <v>39</v>
      </c>
    </row>
    <row r="37" spans="2:29" s="27" customFormat="1" ht="107.25" hidden="1" x14ac:dyDescent="0.15">
      <c r="B37" s="13" t="s">
        <v>30</v>
      </c>
      <c r="C37" s="31" t="s">
        <v>31</v>
      </c>
      <c r="D37" s="31" t="s">
        <v>119</v>
      </c>
      <c r="E37" s="14" t="s">
        <v>120</v>
      </c>
      <c r="F37" s="15">
        <v>20160680810096</v>
      </c>
      <c r="G37" s="16" t="s">
        <v>121</v>
      </c>
      <c r="H37" s="31" t="s">
        <v>122</v>
      </c>
      <c r="I37" s="17" t="s">
        <v>123</v>
      </c>
      <c r="J37" s="29">
        <v>1</v>
      </c>
      <c r="K37" s="19" t="s">
        <v>37</v>
      </c>
      <c r="L37" s="20" t="s">
        <v>38</v>
      </c>
      <c r="M37" s="28">
        <v>0</v>
      </c>
      <c r="N37" s="24"/>
      <c r="O37" s="24"/>
      <c r="P37" s="24"/>
      <c r="Q37" s="24"/>
      <c r="R37" s="24"/>
      <c r="S37" s="24"/>
      <c r="T37" s="24"/>
      <c r="U37" s="24">
        <v>14153840.787368422</v>
      </c>
      <c r="V37" s="24"/>
      <c r="W37" s="24"/>
      <c r="X37" s="24"/>
      <c r="Y37" s="24"/>
      <c r="Z37" s="24">
        <f t="shared" si="0"/>
        <v>14153840.787368422</v>
      </c>
      <c r="AA37" s="25"/>
      <c r="AB37" s="25"/>
      <c r="AC37" s="26" t="s">
        <v>39</v>
      </c>
    </row>
    <row r="38" spans="2:29" s="27" customFormat="1" ht="107.25" hidden="1" x14ac:dyDescent="0.15">
      <c r="B38" s="13" t="s">
        <v>30</v>
      </c>
      <c r="C38" s="31" t="s">
        <v>31</v>
      </c>
      <c r="D38" s="31" t="s">
        <v>119</v>
      </c>
      <c r="E38" s="14" t="s">
        <v>124</v>
      </c>
      <c r="F38" s="15">
        <v>20160680810096</v>
      </c>
      <c r="G38" s="16" t="s">
        <v>121</v>
      </c>
      <c r="H38" s="31" t="s">
        <v>125</v>
      </c>
      <c r="I38" s="17" t="s">
        <v>126</v>
      </c>
      <c r="J38" s="29">
        <v>1</v>
      </c>
      <c r="K38" s="19" t="s">
        <v>37</v>
      </c>
      <c r="L38" s="20" t="s">
        <v>38</v>
      </c>
      <c r="M38" s="28">
        <v>0</v>
      </c>
      <c r="N38" s="24"/>
      <c r="O38" s="24"/>
      <c r="P38" s="24"/>
      <c r="Q38" s="24"/>
      <c r="R38" s="24"/>
      <c r="S38" s="24"/>
      <c r="T38" s="24"/>
      <c r="U38" s="24">
        <v>14153840.787368422</v>
      </c>
      <c r="V38" s="24"/>
      <c r="W38" s="24"/>
      <c r="X38" s="24"/>
      <c r="Y38" s="24"/>
      <c r="Z38" s="24">
        <f t="shared" si="0"/>
        <v>14153840.787368422</v>
      </c>
      <c r="AA38" s="25"/>
      <c r="AB38" s="25"/>
      <c r="AC38" s="26" t="s">
        <v>39</v>
      </c>
    </row>
    <row r="39" spans="2:29" s="27" customFormat="1" ht="107.25" hidden="1" x14ac:dyDescent="0.15">
      <c r="B39" s="13" t="s">
        <v>30</v>
      </c>
      <c r="C39" s="31" t="s">
        <v>31</v>
      </c>
      <c r="D39" s="31" t="s">
        <v>119</v>
      </c>
      <c r="E39" s="14" t="s">
        <v>127</v>
      </c>
      <c r="F39" s="15">
        <v>20160680810096</v>
      </c>
      <c r="G39" s="16" t="s">
        <v>121</v>
      </c>
      <c r="H39" s="31" t="s">
        <v>128</v>
      </c>
      <c r="I39" s="17" t="s">
        <v>129</v>
      </c>
      <c r="J39" s="29">
        <v>6</v>
      </c>
      <c r="K39" s="19" t="s">
        <v>37</v>
      </c>
      <c r="L39" s="20" t="s">
        <v>38</v>
      </c>
      <c r="M39" s="28">
        <v>0</v>
      </c>
      <c r="N39" s="24"/>
      <c r="O39" s="24"/>
      <c r="P39" s="24"/>
      <c r="Q39" s="24"/>
      <c r="R39" s="24"/>
      <c r="S39" s="24"/>
      <c r="T39" s="24"/>
      <c r="U39" s="24">
        <v>14153840.787368422</v>
      </c>
      <c r="V39" s="24"/>
      <c r="W39" s="24"/>
      <c r="X39" s="24"/>
      <c r="Y39" s="24"/>
      <c r="Z39" s="24">
        <f t="shared" si="0"/>
        <v>14153840.787368422</v>
      </c>
      <c r="AA39" s="25"/>
      <c r="AB39" s="25"/>
      <c r="AC39" s="26" t="s">
        <v>39</v>
      </c>
    </row>
    <row r="40" spans="2:29" s="27" customFormat="1" ht="107.25" hidden="1" x14ac:dyDescent="0.15">
      <c r="B40" s="13" t="s">
        <v>30</v>
      </c>
      <c r="C40" s="31" t="s">
        <v>31</v>
      </c>
      <c r="D40" s="31" t="s">
        <v>119</v>
      </c>
      <c r="E40" s="14" t="s">
        <v>130</v>
      </c>
      <c r="F40" s="15">
        <v>20160680810096</v>
      </c>
      <c r="G40" s="16" t="s">
        <v>121</v>
      </c>
      <c r="H40" s="31" t="s">
        <v>131</v>
      </c>
      <c r="I40" s="17" t="s">
        <v>132</v>
      </c>
      <c r="J40" s="29">
        <v>1</v>
      </c>
      <c r="K40" s="19" t="s">
        <v>37</v>
      </c>
      <c r="L40" s="20" t="s">
        <v>38</v>
      </c>
      <c r="M40" s="28">
        <v>0</v>
      </c>
      <c r="N40" s="24"/>
      <c r="O40" s="24"/>
      <c r="P40" s="24"/>
      <c r="Q40" s="24"/>
      <c r="R40" s="24"/>
      <c r="S40" s="24"/>
      <c r="T40" s="24"/>
      <c r="U40" s="24">
        <v>14153840.787368422</v>
      </c>
      <c r="V40" s="24"/>
      <c r="W40" s="24"/>
      <c r="X40" s="24"/>
      <c r="Y40" s="24"/>
      <c r="Z40" s="24">
        <f t="shared" si="0"/>
        <v>14153840.787368422</v>
      </c>
      <c r="AA40" s="25"/>
      <c r="AB40" s="25"/>
      <c r="AC40" s="26" t="s">
        <v>39</v>
      </c>
    </row>
    <row r="41" spans="2:29" s="27" customFormat="1" ht="107.25" hidden="1" x14ac:dyDescent="0.15">
      <c r="B41" s="13" t="s">
        <v>30</v>
      </c>
      <c r="C41" s="31" t="s">
        <v>31</v>
      </c>
      <c r="D41" s="31" t="s">
        <v>119</v>
      </c>
      <c r="E41" s="14" t="s">
        <v>133</v>
      </c>
      <c r="F41" s="15">
        <v>20160680810096</v>
      </c>
      <c r="G41" s="16" t="s">
        <v>121</v>
      </c>
      <c r="H41" s="31" t="s">
        <v>134</v>
      </c>
      <c r="I41" s="17" t="s">
        <v>135</v>
      </c>
      <c r="J41" s="29">
        <v>4</v>
      </c>
      <c r="K41" s="19" t="s">
        <v>37</v>
      </c>
      <c r="L41" s="20" t="s">
        <v>38</v>
      </c>
      <c r="M41" s="28">
        <v>0</v>
      </c>
      <c r="N41" s="24"/>
      <c r="O41" s="24"/>
      <c r="P41" s="24"/>
      <c r="Q41" s="24"/>
      <c r="R41" s="24"/>
      <c r="S41" s="24"/>
      <c r="T41" s="24"/>
      <c r="U41" s="24">
        <v>14153840.787368422</v>
      </c>
      <c r="V41" s="24"/>
      <c r="W41" s="24"/>
      <c r="X41" s="24"/>
      <c r="Y41" s="24"/>
      <c r="Z41" s="24">
        <f t="shared" si="0"/>
        <v>14153840.787368422</v>
      </c>
      <c r="AA41" s="25"/>
      <c r="AB41" s="25"/>
      <c r="AC41" s="26" t="s">
        <v>39</v>
      </c>
    </row>
    <row r="42" spans="2:29" s="27" customFormat="1" ht="107.25" hidden="1" x14ac:dyDescent="0.15">
      <c r="B42" s="13" t="s">
        <v>30</v>
      </c>
      <c r="C42" s="31" t="s">
        <v>31</v>
      </c>
      <c r="D42" s="31" t="s">
        <v>119</v>
      </c>
      <c r="E42" s="14" t="s">
        <v>130</v>
      </c>
      <c r="F42" s="15">
        <v>20160680810096</v>
      </c>
      <c r="G42" s="16" t="s">
        <v>121</v>
      </c>
      <c r="H42" s="31" t="s">
        <v>136</v>
      </c>
      <c r="I42" s="17" t="s">
        <v>137</v>
      </c>
      <c r="J42" s="29">
        <v>15</v>
      </c>
      <c r="K42" s="19" t="s">
        <v>37</v>
      </c>
      <c r="L42" s="20" t="s">
        <v>38</v>
      </c>
      <c r="M42" s="28">
        <v>0</v>
      </c>
      <c r="N42" s="24"/>
      <c r="O42" s="24"/>
      <c r="P42" s="24"/>
      <c r="Q42" s="24"/>
      <c r="R42" s="24"/>
      <c r="S42" s="24"/>
      <c r="T42" s="24"/>
      <c r="U42" s="24">
        <v>14153840.787368422</v>
      </c>
      <c r="V42" s="24"/>
      <c r="W42" s="24"/>
      <c r="X42" s="24"/>
      <c r="Y42" s="24"/>
      <c r="Z42" s="24">
        <f t="shared" si="0"/>
        <v>14153840.787368422</v>
      </c>
      <c r="AA42" s="25"/>
      <c r="AB42" s="25"/>
      <c r="AC42" s="26" t="s">
        <v>39</v>
      </c>
    </row>
    <row r="43" spans="2:29" s="27" customFormat="1" ht="107.25" hidden="1" x14ac:dyDescent="0.15">
      <c r="B43" s="13" t="s">
        <v>30</v>
      </c>
      <c r="C43" s="31" t="s">
        <v>31</v>
      </c>
      <c r="D43" s="31" t="s">
        <v>119</v>
      </c>
      <c r="E43" s="14" t="s">
        <v>138</v>
      </c>
      <c r="F43" s="15">
        <v>20160680810096</v>
      </c>
      <c r="G43" s="16" t="s">
        <v>121</v>
      </c>
      <c r="H43" s="31" t="s">
        <v>139</v>
      </c>
      <c r="I43" s="17" t="s">
        <v>109</v>
      </c>
      <c r="J43" s="18">
        <v>1</v>
      </c>
      <c r="K43" s="19" t="s">
        <v>37</v>
      </c>
      <c r="L43" s="20" t="s">
        <v>38</v>
      </c>
      <c r="M43" s="28">
        <v>0</v>
      </c>
      <c r="N43" s="24"/>
      <c r="O43" s="24"/>
      <c r="P43" s="24"/>
      <c r="Q43" s="24"/>
      <c r="R43" s="24"/>
      <c r="S43" s="24"/>
      <c r="T43" s="24"/>
      <c r="U43" s="24">
        <v>14153840.787368422</v>
      </c>
      <c r="V43" s="24"/>
      <c r="W43" s="24"/>
      <c r="X43" s="24"/>
      <c r="Y43" s="24"/>
      <c r="Z43" s="24">
        <f t="shared" si="0"/>
        <v>14153840.787368422</v>
      </c>
      <c r="AA43" s="25"/>
      <c r="AB43" s="25"/>
      <c r="AC43" s="26" t="s">
        <v>39</v>
      </c>
    </row>
    <row r="44" spans="2:29" s="27" customFormat="1" ht="107.25" hidden="1" x14ac:dyDescent="0.15">
      <c r="B44" s="13" t="s">
        <v>30</v>
      </c>
      <c r="C44" s="31" t="s">
        <v>31</v>
      </c>
      <c r="D44" s="31" t="s">
        <v>119</v>
      </c>
      <c r="E44" s="14" t="s">
        <v>140</v>
      </c>
      <c r="F44" s="15">
        <v>20160680810096</v>
      </c>
      <c r="G44" s="16" t="s">
        <v>121</v>
      </c>
      <c r="H44" s="31" t="s">
        <v>141</v>
      </c>
      <c r="I44" s="17" t="s">
        <v>142</v>
      </c>
      <c r="J44" s="29">
        <v>1</v>
      </c>
      <c r="K44" s="19" t="s">
        <v>37</v>
      </c>
      <c r="L44" s="20" t="s">
        <v>38</v>
      </c>
      <c r="M44" s="28">
        <v>0</v>
      </c>
      <c r="N44" s="24"/>
      <c r="O44" s="24"/>
      <c r="P44" s="24"/>
      <c r="Q44" s="24"/>
      <c r="R44" s="24"/>
      <c r="S44" s="24"/>
      <c r="T44" s="24"/>
      <c r="U44" s="24">
        <v>14153840.787368422</v>
      </c>
      <c r="V44" s="24"/>
      <c r="W44" s="24"/>
      <c r="X44" s="24"/>
      <c r="Y44" s="24"/>
      <c r="Z44" s="24">
        <f t="shared" si="0"/>
        <v>14153840.787368422</v>
      </c>
      <c r="AA44" s="25"/>
      <c r="AB44" s="25"/>
      <c r="AC44" s="26" t="s">
        <v>39</v>
      </c>
    </row>
    <row r="45" spans="2:29" s="27" customFormat="1" ht="107.25" hidden="1" x14ac:dyDescent="0.15">
      <c r="B45" s="13" t="s">
        <v>30</v>
      </c>
      <c r="C45" s="31" t="s">
        <v>31</v>
      </c>
      <c r="D45" s="31" t="s">
        <v>119</v>
      </c>
      <c r="E45" s="14" t="s">
        <v>143</v>
      </c>
      <c r="F45" s="15">
        <v>20160680810096</v>
      </c>
      <c r="G45" s="16" t="s">
        <v>121</v>
      </c>
      <c r="H45" s="31" t="s">
        <v>144</v>
      </c>
      <c r="I45" s="17" t="s">
        <v>145</v>
      </c>
      <c r="J45" s="29">
        <v>1</v>
      </c>
      <c r="K45" s="19" t="s">
        <v>37</v>
      </c>
      <c r="L45" s="20" t="s">
        <v>38</v>
      </c>
      <c r="M45" s="28">
        <v>0</v>
      </c>
      <c r="N45" s="24"/>
      <c r="O45" s="24"/>
      <c r="P45" s="24"/>
      <c r="Q45" s="24"/>
      <c r="R45" s="24"/>
      <c r="S45" s="24"/>
      <c r="T45" s="24"/>
      <c r="U45" s="24">
        <v>14153840.787368422</v>
      </c>
      <c r="V45" s="24"/>
      <c r="W45" s="24"/>
      <c r="X45" s="24"/>
      <c r="Y45" s="24"/>
      <c r="Z45" s="24">
        <f t="shared" si="0"/>
        <v>14153840.787368422</v>
      </c>
      <c r="AA45" s="25"/>
      <c r="AB45" s="25"/>
      <c r="AC45" s="26" t="s">
        <v>39</v>
      </c>
    </row>
    <row r="46" spans="2:29" s="27" customFormat="1" ht="107.25" hidden="1" x14ac:dyDescent="0.15">
      <c r="B46" s="13" t="s">
        <v>30</v>
      </c>
      <c r="C46" s="31" t="s">
        <v>31</v>
      </c>
      <c r="D46" s="31" t="s">
        <v>119</v>
      </c>
      <c r="E46" s="14" t="s">
        <v>120</v>
      </c>
      <c r="F46" s="15">
        <v>20160680810096</v>
      </c>
      <c r="G46" s="16" t="s">
        <v>121</v>
      </c>
      <c r="H46" s="31" t="s">
        <v>146</v>
      </c>
      <c r="I46" s="17" t="s">
        <v>147</v>
      </c>
      <c r="J46" s="18">
        <v>1</v>
      </c>
      <c r="K46" s="19" t="s">
        <v>37</v>
      </c>
      <c r="L46" s="20" t="s">
        <v>38</v>
      </c>
      <c r="M46" s="28">
        <v>0</v>
      </c>
      <c r="N46" s="24"/>
      <c r="O46" s="24"/>
      <c r="P46" s="24"/>
      <c r="Q46" s="24"/>
      <c r="R46" s="24"/>
      <c r="S46" s="24"/>
      <c r="T46" s="24"/>
      <c r="U46" s="24">
        <v>14153840.787368422</v>
      </c>
      <c r="V46" s="24"/>
      <c r="W46" s="24"/>
      <c r="X46" s="24"/>
      <c r="Y46" s="24"/>
      <c r="Z46" s="24">
        <f t="shared" si="0"/>
        <v>14153840.787368422</v>
      </c>
      <c r="AA46" s="25"/>
      <c r="AB46" s="25"/>
      <c r="AC46" s="26" t="s">
        <v>39</v>
      </c>
    </row>
    <row r="47" spans="2:29" s="27" customFormat="1" ht="107.25" hidden="1" x14ac:dyDescent="0.15">
      <c r="B47" s="13" t="s">
        <v>30</v>
      </c>
      <c r="C47" s="31" t="s">
        <v>31</v>
      </c>
      <c r="D47" s="31" t="s">
        <v>119</v>
      </c>
      <c r="E47" s="14" t="s">
        <v>99</v>
      </c>
      <c r="F47" s="15">
        <v>20160680810096</v>
      </c>
      <c r="G47" s="16" t="s">
        <v>121</v>
      </c>
      <c r="H47" s="31" t="s">
        <v>148</v>
      </c>
      <c r="I47" s="17" t="s">
        <v>149</v>
      </c>
      <c r="J47" s="29">
        <v>1</v>
      </c>
      <c r="K47" s="19" t="s">
        <v>37</v>
      </c>
      <c r="L47" s="20" t="s">
        <v>38</v>
      </c>
      <c r="M47" s="28">
        <v>0</v>
      </c>
      <c r="N47" s="24"/>
      <c r="O47" s="24"/>
      <c r="P47" s="24"/>
      <c r="Q47" s="24"/>
      <c r="R47" s="24"/>
      <c r="S47" s="24"/>
      <c r="T47" s="24"/>
      <c r="U47" s="24">
        <v>14153840.787368422</v>
      </c>
      <c r="V47" s="24"/>
      <c r="W47" s="24"/>
      <c r="X47" s="24"/>
      <c r="Y47" s="24"/>
      <c r="Z47" s="24">
        <f t="shared" si="0"/>
        <v>14153840.787368422</v>
      </c>
      <c r="AA47" s="25"/>
      <c r="AB47" s="25"/>
      <c r="AC47" s="26" t="s">
        <v>39</v>
      </c>
    </row>
    <row r="48" spans="2:29" s="27" customFormat="1" ht="107.25" hidden="1" x14ac:dyDescent="0.15">
      <c r="B48" s="13" t="s">
        <v>30</v>
      </c>
      <c r="C48" s="31" t="s">
        <v>31</v>
      </c>
      <c r="D48" s="31" t="s">
        <v>119</v>
      </c>
      <c r="E48" s="14" t="s">
        <v>99</v>
      </c>
      <c r="F48" s="15">
        <v>20160680810096</v>
      </c>
      <c r="G48" s="16" t="s">
        <v>121</v>
      </c>
      <c r="H48" s="31" t="s">
        <v>150</v>
      </c>
      <c r="I48" s="17" t="s">
        <v>147</v>
      </c>
      <c r="J48" s="18">
        <v>1</v>
      </c>
      <c r="K48" s="19" t="s">
        <v>37</v>
      </c>
      <c r="L48" s="20" t="s">
        <v>38</v>
      </c>
      <c r="M48" s="28">
        <v>0</v>
      </c>
      <c r="N48" s="24"/>
      <c r="O48" s="24"/>
      <c r="P48" s="24"/>
      <c r="Q48" s="24"/>
      <c r="R48" s="24"/>
      <c r="S48" s="24"/>
      <c r="T48" s="24"/>
      <c r="U48" s="24">
        <v>14153840.787368422</v>
      </c>
      <c r="V48" s="24"/>
      <c r="W48" s="24"/>
      <c r="X48" s="24"/>
      <c r="Y48" s="24"/>
      <c r="Z48" s="24">
        <f t="shared" si="0"/>
        <v>14153840.787368422</v>
      </c>
      <c r="AA48" s="25"/>
      <c r="AB48" s="25"/>
      <c r="AC48" s="26" t="s">
        <v>39</v>
      </c>
    </row>
    <row r="49" spans="2:29" s="27" customFormat="1" ht="107.25" hidden="1" x14ac:dyDescent="0.15">
      <c r="B49" s="13" t="s">
        <v>30</v>
      </c>
      <c r="C49" s="31" t="s">
        <v>31</v>
      </c>
      <c r="D49" s="31" t="s">
        <v>119</v>
      </c>
      <c r="E49" s="14" t="s">
        <v>99</v>
      </c>
      <c r="F49" s="15">
        <v>20160680810096</v>
      </c>
      <c r="G49" s="16" t="s">
        <v>121</v>
      </c>
      <c r="H49" s="31" t="s">
        <v>151</v>
      </c>
      <c r="I49" s="17" t="s">
        <v>152</v>
      </c>
      <c r="J49" s="29">
        <v>1</v>
      </c>
      <c r="K49" s="19" t="s">
        <v>37</v>
      </c>
      <c r="L49" s="20" t="s">
        <v>38</v>
      </c>
      <c r="M49" s="28">
        <v>0</v>
      </c>
      <c r="N49" s="24"/>
      <c r="O49" s="24"/>
      <c r="P49" s="24"/>
      <c r="Q49" s="24"/>
      <c r="R49" s="24"/>
      <c r="S49" s="24"/>
      <c r="T49" s="24"/>
      <c r="U49" s="24">
        <v>14153840.787368422</v>
      </c>
      <c r="V49" s="24"/>
      <c r="W49" s="24"/>
      <c r="X49" s="24"/>
      <c r="Y49" s="24"/>
      <c r="Z49" s="24">
        <f t="shared" si="0"/>
        <v>14153840.787368422</v>
      </c>
      <c r="AA49" s="25"/>
      <c r="AB49" s="25"/>
      <c r="AC49" s="26" t="s">
        <v>39</v>
      </c>
    </row>
    <row r="50" spans="2:29" s="27" customFormat="1" ht="107.25" hidden="1" x14ac:dyDescent="0.15">
      <c r="B50" s="13" t="s">
        <v>30</v>
      </c>
      <c r="C50" s="31" t="s">
        <v>31</v>
      </c>
      <c r="D50" s="31" t="s">
        <v>119</v>
      </c>
      <c r="E50" s="14" t="s">
        <v>99</v>
      </c>
      <c r="F50" s="15">
        <v>20160680810096</v>
      </c>
      <c r="G50" s="16" t="s">
        <v>121</v>
      </c>
      <c r="H50" s="31" t="s">
        <v>153</v>
      </c>
      <c r="I50" s="17" t="s">
        <v>154</v>
      </c>
      <c r="J50" s="29">
        <v>8</v>
      </c>
      <c r="K50" s="19" t="s">
        <v>37</v>
      </c>
      <c r="L50" s="20" t="s">
        <v>38</v>
      </c>
      <c r="M50" s="28">
        <v>0</v>
      </c>
      <c r="N50" s="24"/>
      <c r="O50" s="24"/>
      <c r="P50" s="24"/>
      <c r="Q50" s="24"/>
      <c r="R50" s="24"/>
      <c r="S50" s="24"/>
      <c r="T50" s="24"/>
      <c r="U50" s="24">
        <v>14153840.787368422</v>
      </c>
      <c r="V50" s="24"/>
      <c r="W50" s="24"/>
      <c r="X50" s="24"/>
      <c r="Y50" s="24"/>
      <c r="Z50" s="24">
        <f t="shared" si="0"/>
        <v>14153840.787368422</v>
      </c>
      <c r="AA50" s="25"/>
      <c r="AB50" s="25"/>
      <c r="AC50" s="26" t="s">
        <v>39</v>
      </c>
    </row>
    <row r="51" spans="2:29" s="27" customFormat="1" ht="107.25" hidden="1" x14ac:dyDescent="0.15">
      <c r="B51" s="13" t="s">
        <v>30</v>
      </c>
      <c r="C51" s="31" t="s">
        <v>31</v>
      </c>
      <c r="D51" s="31" t="s">
        <v>119</v>
      </c>
      <c r="E51" s="14" t="s">
        <v>130</v>
      </c>
      <c r="F51" s="15">
        <v>20160680810096</v>
      </c>
      <c r="G51" s="16" t="s">
        <v>121</v>
      </c>
      <c r="H51" s="31" t="s">
        <v>155</v>
      </c>
      <c r="I51" s="17" t="s">
        <v>156</v>
      </c>
      <c r="J51" s="29">
        <v>2</v>
      </c>
      <c r="K51" s="19" t="s">
        <v>37</v>
      </c>
      <c r="L51" s="20" t="s">
        <v>38</v>
      </c>
      <c r="M51" s="28">
        <v>0</v>
      </c>
      <c r="N51" s="24"/>
      <c r="O51" s="24"/>
      <c r="P51" s="24"/>
      <c r="Q51" s="24"/>
      <c r="R51" s="24"/>
      <c r="S51" s="24"/>
      <c r="T51" s="24"/>
      <c r="U51" s="24">
        <v>14153840.787368422</v>
      </c>
      <c r="V51" s="24"/>
      <c r="W51" s="24"/>
      <c r="X51" s="24"/>
      <c r="Y51" s="24"/>
      <c r="Z51" s="24">
        <f t="shared" si="0"/>
        <v>14153840.787368422</v>
      </c>
      <c r="AA51" s="25"/>
      <c r="AB51" s="25"/>
      <c r="AC51" s="26" t="s">
        <v>39</v>
      </c>
    </row>
    <row r="52" spans="2:29" s="27" customFormat="1" ht="107.25" hidden="1" x14ac:dyDescent="0.15">
      <c r="B52" s="13" t="s">
        <v>30</v>
      </c>
      <c r="C52" s="31" t="s">
        <v>31</v>
      </c>
      <c r="D52" s="31" t="s">
        <v>119</v>
      </c>
      <c r="E52" s="14" t="s">
        <v>99</v>
      </c>
      <c r="F52" s="15">
        <v>20160680810096</v>
      </c>
      <c r="G52" s="16" t="s">
        <v>121</v>
      </c>
      <c r="H52" s="31" t="s">
        <v>157</v>
      </c>
      <c r="I52" s="17" t="s">
        <v>158</v>
      </c>
      <c r="J52" s="29">
        <v>1</v>
      </c>
      <c r="K52" s="19" t="s">
        <v>37</v>
      </c>
      <c r="L52" s="20" t="s">
        <v>38</v>
      </c>
      <c r="M52" s="28">
        <v>0</v>
      </c>
      <c r="N52" s="24"/>
      <c r="O52" s="24"/>
      <c r="P52" s="24"/>
      <c r="Q52" s="24"/>
      <c r="R52" s="24"/>
      <c r="S52" s="24"/>
      <c r="T52" s="24"/>
      <c r="U52" s="24">
        <v>14153840.787368422</v>
      </c>
      <c r="V52" s="24"/>
      <c r="W52" s="24"/>
      <c r="X52" s="24"/>
      <c r="Y52" s="24"/>
      <c r="Z52" s="24">
        <f t="shared" si="0"/>
        <v>14153840.787368422</v>
      </c>
      <c r="AA52" s="25"/>
      <c r="AB52" s="25"/>
      <c r="AC52" s="26" t="s">
        <v>39</v>
      </c>
    </row>
    <row r="53" spans="2:29" s="27" customFormat="1" ht="107.25" hidden="1" x14ac:dyDescent="0.15">
      <c r="B53" s="13" t="s">
        <v>30</v>
      </c>
      <c r="C53" s="31" t="s">
        <v>31</v>
      </c>
      <c r="D53" s="31" t="s">
        <v>119</v>
      </c>
      <c r="E53" s="14" t="s">
        <v>120</v>
      </c>
      <c r="F53" s="15">
        <v>20160680810096</v>
      </c>
      <c r="G53" s="16" t="s">
        <v>121</v>
      </c>
      <c r="H53" s="31" t="s">
        <v>159</v>
      </c>
      <c r="I53" s="17" t="s">
        <v>160</v>
      </c>
      <c r="J53" s="29">
        <v>4</v>
      </c>
      <c r="K53" s="19" t="s">
        <v>37</v>
      </c>
      <c r="L53" s="20" t="s">
        <v>38</v>
      </c>
      <c r="M53" s="28">
        <v>0</v>
      </c>
      <c r="N53" s="24"/>
      <c r="O53" s="24"/>
      <c r="P53" s="24"/>
      <c r="Q53" s="24"/>
      <c r="R53" s="24"/>
      <c r="S53" s="24"/>
      <c r="T53" s="24"/>
      <c r="U53" s="24">
        <v>14153840.787368422</v>
      </c>
      <c r="V53" s="24"/>
      <c r="W53" s="24"/>
      <c r="X53" s="24"/>
      <c r="Y53" s="24"/>
      <c r="Z53" s="24">
        <f t="shared" si="0"/>
        <v>14153840.787368422</v>
      </c>
      <c r="AA53" s="25"/>
      <c r="AB53" s="25"/>
      <c r="AC53" s="26" t="s">
        <v>39</v>
      </c>
    </row>
    <row r="54" spans="2:29" s="27" customFormat="1" ht="107.25" hidden="1" x14ac:dyDescent="0.15">
      <c r="B54" s="13" t="s">
        <v>30</v>
      </c>
      <c r="C54" s="31" t="s">
        <v>31</v>
      </c>
      <c r="D54" s="31" t="s">
        <v>119</v>
      </c>
      <c r="E54" s="14" t="s">
        <v>130</v>
      </c>
      <c r="F54" s="15">
        <v>20160680810096</v>
      </c>
      <c r="G54" s="16" t="s">
        <v>121</v>
      </c>
      <c r="H54" s="31" t="s">
        <v>161</v>
      </c>
      <c r="I54" s="17" t="s">
        <v>162</v>
      </c>
      <c r="J54" s="29">
        <v>1</v>
      </c>
      <c r="K54" s="19" t="s">
        <v>37</v>
      </c>
      <c r="L54" s="20" t="s">
        <v>38</v>
      </c>
      <c r="M54" s="28">
        <v>0</v>
      </c>
      <c r="N54" s="24"/>
      <c r="O54" s="24"/>
      <c r="P54" s="24"/>
      <c r="Q54" s="24"/>
      <c r="R54" s="24"/>
      <c r="S54" s="24"/>
      <c r="T54" s="24"/>
      <c r="U54" s="24">
        <v>14153840.787368422</v>
      </c>
      <c r="V54" s="24"/>
      <c r="W54" s="24"/>
      <c r="X54" s="24"/>
      <c r="Y54" s="24"/>
      <c r="Z54" s="24">
        <f t="shared" si="0"/>
        <v>14153840.787368422</v>
      </c>
      <c r="AA54" s="25"/>
      <c r="AB54" s="25"/>
      <c r="AC54" s="26" t="s">
        <v>39</v>
      </c>
    </row>
    <row r="55" spans="2:29" s="27" customFormat="1" ht="107.25" hidden="1" x14ac:dyDescent="0.15">
      <c r="B55" s="13" t="s">
        <v>30</v>
      </c>
      <c r="C55" s="31" t="s">
        <v>31</v>
      </c>
      <c r="D55" s="31" t="s">
        <v>119</v>
      </c>
      <c r="E55" s="14" t="s">
        <v>124</v>
      </c>
      <c r="F55" s="15">
        <v>20160680810096</v>
      </c>
      <c r="G55" s="16" t="s">
        <v>121</v>
      </c>
      <c r="H55" s="31" t="s">
        <v>163</v>
      </c>
      <c r="I55" s="17" t="s">
        <v>164</v>
      </c>
      <c r="J55" s="29">
        <v>1</v>
      </c>
      <c r="K55" s="19" t="s">
        <v>37</v>
      </c>
      <c r="L55" s="20" t="s">
        <v>38</v>
      </c>
      <c r="M55" s="28">
        <v>0</v>
      </c>
      <c r="N55" s="24"/>
      <c r="O55" s="24"/>
      <c r="P55" s="24"/>
      <c r="Q55" s="24"/>
      <c r="R55" s="24"/>
      <c r="S55" s="24"/>
      <c r="T55" s="24"/>
      <c r="U55" s="24">
        <v>14153840.787368422</v>
      </c>
      <c r="V55" s="24"/>
      <c r="W55" s="24"/>
      <c r="X55" s="24"/>
      <c r="Y55" s="24"/>
      <c r="Z55" s="24">
        <f t="shared" si="0"/>
        <v>14153840.787368422</v>
      </c>
      <c r="AA55" s="25"/>
      <c r="AB55" s="25"/>
      <c r="AC55" s="26" t="s">
        <v>39</v>
      </c>
    </row>
    <row r="56" spans="2:29" s="27" customFormat="1" ht="107.25" hidden="1" x14ac:dyDescent="0.15">
      <c r="B56" s="13" t="s">
        <v>30</v>
      </c>
      <c r="C56" s="31" t="s">
        <v>31</v>
      </c>
      <c r="D56" s="31" t="s">
        <v>165</v>
      </c>
      <c r="E56" s="14" t="s">
        <v>166</v>
      </c>
      <c r="F56" s="15">
        <v>20160680810072</v>
      </c>
      <c r="G56" s="16" t="s">
        <v>167</v>
      </c>
      <c r="H56" s="31" t="s">
        <v>168</v>
      </c>
      <c r="I56" s="17" t="s">
        <v>169</v>
      </c>
      <c r="J56" s="29">
        <v>1</v>
      </c>
      <c r="K56" s="19" t="s">
        <v>37</v>
      </c>
      <c r="L56" s="20" t="s">
        <v>38</v>
      </c>
      <c r="M56" s="28">
        <v>0</v>
      </c>
      <c r="N56" s="24"/>
      <c r="O56" s="24"/>
      <c r="P56" s="24"/>
      <c r="Q56" s="24"/>
      <c r="R56" s="24"/>
      <c r="S56" s="24"/>
      <c r="T56" s="24"/>
      <c r="U56" s="24">
        <v>39077490.058666669</v>
      </c>
      <c r="V56" s="24"/>
      <c r="W56" s="24"/>
      <c r="X56" s="24"/>
      <c r="Y56" s="24"/>
      <c r="Z56" s="24">
        <f t="shared" si="0"/>
        <v>39077490.058666669</v>
      </c>
      <c r="AA56" s="25"/>
      <c r="AB56" s="25"/>
      <c r="AC56" s="26" t="s">
        <v>39</v>
      </c>
    </row>
    <row r="57" spans="2:29" s="27" customFormat="1" ht="107.25" hidden="1" x14ac:dyDescent="0.15">
      <c r="B57" s="13" t="s">
        <v>30</v>
      </c>
      <c r="C57" s="31" t="s">
        <v>31</v>
      </c>
      <c r="D57" s="31" t="s">
        <v>165</v>
      </c>
      <c r="E57" s="14" t="s">
        <v>166</v>
      </c>
      <c r="F57" s="15">
        <v>20160680810072</v>
      </c>
      <c r="G57" s="16" t="s">
        <v>167</v>
      </c>
      <c r="H57" s="31" t="s">
        <v>170</v>
      </c>
      <c r="I57" s="17" t="s">
        <v>171</v>
      </c>
      <c r="J57" s="29">
        <v>1</v>
      </c>
      <c r="K57" s="19" t="s">
        <v>37</v>
      </c>
      <c r="L57" s="20" t="s">
        <v>38</v>
      </c>
      <c r="M57" s="28">
        <v>0</v>
      </c>
      <c r="N57" s="24"/>
      <c r="O57" s="24"/>
      <c r="P57" s="24"/>
      <c r="Q57" s="24"/>
      <c r="R57" s="24"/>
      <c r="S57" s="24"/>
      <c r="T57" s="24"/>
      <c r="U57" s="24">
        <v>39077490.058666669</v>
      </c>
      <c r="V57" s="24"/>
      <c r="W57" s="24"/>
      <c r="X57" s="24"/>
      <c r="Y57" s="24"/>
      <c r="Z57" s="24">
        <f t="shared" si="0"/>
        <v>39077490.058666669</v>
      </c>
      <c r="AA57" s="25"/>
      <c r="AB57" s="25"/>
      <c r="AC57" s="26" t="s">
        <v>39</v>
      </c>
    </row>
    <row r="58" spans="2:29" s="27" customFormat="1" ht="107.25" hidden="1" x14ac:dyDescent="0.15">
      <c r="B58" s="13" t="s">
        <v>30</v>
      </c>
      <c r="C58" s="31" t="s">
        <v>31</v>
      </c>
      <c r="D58" s="31" t="s">
        <v>165</v>
      </c>
      <c r="E58" s="14" t="s">
        <v>172</v>
      </c>
      <c r="F58" s="15">
        <v>20160680810072</v>
      </c>
      <c r="G58" s="16" t="s">
        <v>167</v>
      </c>
      <c r="H58" s="31" t="s">
        <v>173</v>
      </c>
      <c r="I58" s="17" t="s">
        <v>169</v>
      </c>
      <c r="J58" s="29">
        <v>1</v>
      </c>
      <c r="K58" s="19" t="s">
        <v>37</v>
      </c>
      <c r="L58" s="20" t="s">
        <v>38</v>
      </c>
      <c r="M58" s="28">
        <v>0</v>
      </c>
      <c r="N58" s="24"/>
      <c r="O58" s="24"/>
      <c r="P58" s="24"/>
      <c r="Q58" s="24"/>
      <c r="R58" s="24"/>
      <c r="S58" s="24"/>
      <c r="T58" s="24"/>
      <c r="U58" s="24">
        <v>39077490.058666669</v>
      </c>
      <c r="V58" s="24"/>
      <c r="W58" s="24"/>
      <c r="X58" s="24"/>
      <c r="Y58" s="24"/>
      <c r="Z58" s="24">
        <f t="shared" si="0"/>
        <v>39077490.058666669</v>
      </c>
      <c r="AA58" s="25"/>
      <c r="AB58" s="25"/>
      <c r="AC58" s="26" t="s">
        <v>39</v>
      </c>
    </row>
    <row r="59" spans="2:29" s="27" customFormat="1" ht="115.5" hidden="1" x14ac:dyDescent="0.15">
      <c r="B59" s="13" t="s">
        <v>30</v>
      </c>
      <c r="C59" s="31" t="s">
        <v>31</v>
      </c>
      <c r="D59" s="31" t="s">
        <v>165</v>
      </c>
      <c r="E59" s="14" t="s">
        <v>174</v>
      </c>
      <c r="F59" s="15">
        <v>20160680810072</v>
      </c>
      <c r="G59" s="16" t="s">
        <v>167</v>
      </c>
      <c r="H59" s="31" t="s">
        <v>175</v>
      </c>
      <c r="I59" s="17" t="s">
        <v>176</v>
      </c>
      <c r="J59" s="29">
        <v>1</v>
      </c>
      <c r="K59" s="19" t="s">
        <v>37</v>
      </c>
      <c r="L59" s="20" t="s">
        <v>38</v>
      </c>
      <c r="M59" s="28">
        <v>0</v>
      </c>
      <c r="N59" s="24"/>
      <c r="O59" s="24"/>
      <c r="P59" s="24"/>
      <c r="Q59" s="24"/>
      <c r="R59" s="24"/>
      <c r="S59" s="24"/>
      <c r="T59" s="24"/>
      <c r="U59" s="24">
        <v>39077490.058666669</v>
      </c>
      <c r="V59" s="24"/>
      <c r="W59" s="24"/>
      <c r="X59" s="24"/>
      <c r="Y59" s="24"/>
      <c r="Z59" s="24">
        <f t="shared" si="0"/>
        <v>39077490.058666669</v>
      </c>
      <c r="AA59" s="25"/>
      <c r="AB59" s="25"/>
      <c r="AC59" s="26" t="s">
        <v>39</v>
      </c>
    </row>
    <row r="60" spans="2:29" s="27" customFormat="1" ht="115.5" hidden="1" x14ac:dyDescent="0.15">
      <c r="B60" s="13" t="s">
        <v>30</v>
      </c>
      <c r="C60" s="31" t="s">
        <v>31</v>
      </c>
      <c r="D60" s="31" t="s">
        <v>165</v>
      </c>
      <c r="E60" s="14" t="s">
        <v>174</v>
      </c>
      <c r="F60" s="15">
        <v>20160680810072</v>
      </c>
      <c r="G60" s="16" t="s">
        <v>177</v>
      </c>
      <c r="H60" s="31" t="s">
        <v>178</v>
      </c>
      <c r="I60" s="17" t="s">
        <v>179</v>
      </c>
      <c r="J60" s="29">
        <v>10</v>
      </c>
      <c r="K60" s="19" t="s">
        <v>37</v>
      </c>
      <c r="L60" s="20" t="s">
        <v>38</v>
      </c>
      <c r="M60" s="28">
        <v>0</v>
      </c>
      <c r="N60" s="24"/>
      <c r="O60" s="24"/>
      <c r="P60" s="24"/>
      <c r="Q60" s="24"/>
      <c r="R60" s="24"/>
      <c r="S60" s="24"/>
      <c r="T60" s="24"/>
      <c r="U60" s="24">
        <v>39077490.058666669</v>
      </c>
      <c r="V60" s="24"/>
      <c r="W60" s="24"/>
      <c r="X60" s="24"/>
      <c r="Y60" s="24"/>
      <c r="Z60" s="24">
        <f t="shared" si="0"/>
        <v>39077490.058666669</v>
      </c>
      <c r="AA60" s="25"/>
      <c r="AB60" s="25"/>
      <c r="AC60" s="26" t="s">
        <v>39</v>
      </c>
    </row>
    <row r="61" spans="2:29" s="27" customFormat="1" ht="107.25" hidden="1" x14ac:dyDescent="0.15">
      <c r="B61" s="13" t="s">
        <v>30</v>
      </c>
      <c r="C61" s="31" t="s">
        <v>31</v>
      </c>
      <c r="D61" s="31" t="s">
        <v>165</v>
      </c>
      <c r="E61" s="14" t="s">
        <v>180</v>
      </c>
      <c r="F61" s="15">
        <v>20160680810072</v>
      </c>
      <c r="G61" s="16" t="s">
        <v>167</v>
      </c>
      <c r="H61" s="31" t="s">
        <v>181</v>
      </c>
      <c r="I61" s="17" t="s">
        <v>182</v>
      </c>
      <c r="J61" s="29">
        <v>1</v>
      </c>
      <c r="K61" s="19" t="s">
        <v>37</v>
      </c>
      <c r="L61" s="20" t="s">
        <v>38</v>
      </c>
      <c r="M61" s="28"/>
      <c r="N61" s="24"/>
      <c r="O61" s="24"/>
      <c r="P61" s="24"/>
      <c r="Q61" s="24"/>
      <c r="R61" s="24"/>
      <c r="S61" s="24"/>
      <c r="T61" s="24"/>
      <c r="U61" s="24">
        <v>39077490.058666669</v>
      </c>
      <c r="V61" s="24"/>
      <c r="W61" s="24"/>
      <c r="X61" s="24"/>
      <c r="Y61" s="24"/>
      <c r="Z61" s="24">
        <f t="shared" si="0"/>
        <v>39077490.058666669</v>
      </c>
      <c r="AA61" s="25"/>
      <c r="AB61" s="25"/>
      <c r="AC61" s="26" t="s">
        <v>39</v>
      </c>
    </row>
    <row r="62" spans="2:29" s="27" customFormat="1" ht="115.5" hidden="1" x14ac:dyDescent="0.15">
      <c r="B62" s="13" t="s">
        <v>30</v>
      </c>
      <c r="C62" s="31" t="s">
        <v>31</v>
      </c>
      <c r="D62" s="31" t="s">
        <v>165</v>
      </c>
      <c r="E62" s="14" t="s">
        <v>180</v>
      </c>
      <c r="F62" s="15">
        <v>20160680810072</v>
      </c>
      <c r="G62" s="16" t="s">
        <v>167</v>
      </c>
      <c r="H62" s="31" t="s">
        <v>183</v>
      </c>
      <c r="I62" s="17" t="s">
        <v>171</v>
      </c>
      <c r="J62" s="29">
        <v>1</v>
      </c>
      <c r="K62" s="19" t="s">
        <v>37</v>
      </c>
      <c r="L62" s="20" t="s">
        <v>38</v>
      </c>
      <c r="M62" s="28">
        <v>0</v>
      </c>
      <c r="N62" s="24"/>
      <c r="O62" s="24"/>
      <c r="P62" s="24"/>
      <c r="Q62" s="24"/>
      <c r="R62" s="24"/>
      <c r="S62" s="24"/>
      <c r="T62" s="24"/>
      <c r="U62" s="24">
        <v>39077490.058666669</v>
      </c>
      <c r="V62" s="24"/>
      <c r="W62" s="24"/>
      <c r="X62" s="24"/>
      <c r="Y62" s="24"/>
      <c r="Z62" s="24">
        <f t="shared" si="0"/>
        <v>39077490.058666669</v>
      </c>
      <c r="AA62" s="25"/>
      <c r="AB62" s="25"/>
      <c r="AC62" s="26" t="s">
        <v>39</v>
      </c>
    </row>
    <row r="63" spans="2:29" s="27" customFormat="1" ht="107.25" hidden="1" x14ac:dyDescent="0.15">
      <c r="B63" s="13" t="s">
        <v>30</v>
      </c>
      <c r="C63" s="31" t="s">
        <v>31</v>
      </c>
      <c r="D63" s="31" t="s">
        <v>165</v>
      </c>
      <c r="E63" s="14" t="s">
        <v>180</v>
      </c>
      <c r="F63" s="15">
        <v>20160680810072</v>
      </c>
      <c r="G63" s="16" t="s">
        <v>167</v>
      </c>
      <c r="H63" s="31" t="s">
        <v>184</v>
      </c>
      <c r="I63" s="17" t="s">
        <v>185</v>
      </c>
      <c r="J63" s="29">
        <v>1</v>
      </c>
      <c r="K63" s="19" t="s">
        <v>37</v>
      </c>
      <c r="L63" s="20" t="s">
        <v>38</v>
      </c>
      <c r="M63" s="28">
        <v>0</v>
      </c>
      <c r="N63" s="24"/>
      <c r="O63" s="24"/>
      <c r="P63" s="24"/>
      <c r="Q63" s="24"/>
      <c r="R63" s="24"/>
      <c r="S63" s="24"/>
      <c r="T63" s="24"/>
      <c r="U63" s="24">
        <v>39077490.058666669</v>
      </c>
      <c r="V63" s="24"/>
      <c r="W63" s="24"/>
      <c r="X63" s="24"/>
      <c r="Y63" s="24"/>
      <c r="Z63" s="24">
        <f t="shared" si="0"/>
        <v>39077490.058666669</v>
      </c>
      <c r="AA63" s="25"/>
      <c r="AB63" s="25"/>
      <c r="AC63" s="26" t="s">
        <v>39</v>
      </c>
    </row>
    <row r="64" spans="2:29" s="27" customFormat="1" ht="107.25" hidden="1" x14ac:dyDescent="0.15">
      <c r="B64" s="13" t="s">
        <v>30</v>
      </c>
      <c r="C64" s="31" t="s">
        <v>31</v>
      </c>
      <c r="D64" s="31" t="s">
        <v>165</v>
      </c>
      <c r="E64" s="14" t="s">
        <v>180</v>
      </c>
      <c r="F64" s="15">
        <v>20160680810072</v>
      </c>
      <c r="G64" s="16" t="s">
        <v>167</v>
      </c>
      <c r="H64" s="31" t="s">
        <v>186</v>
      </c>
      <c r="I64" s="17" t="s">
        <v>187</v>
      </c>
      <c r="J64" s="29">
        <v>2</v>
      </c>
      <c r="K64" s="19" t="s">
        <v>37</v>
      </c>
      <c r="L64" s="20" t="s">
        <v>38</v>
      </c>
      <c r="M64" s="28">
        <v>0</v>
      </c>
      <c r="N64" s="24"/>
      <c r="O64" s="24"/>
      <c r="P64" s="24"/>
      <c r="Q64" s="24"/>
      <c r="R64" s="24"/>
      <c r="S64" s="24"/>
      <c r="T64" s="24"/>
      <c r="U64" s="24">
        <v>39077490.058666669</v>
      </c>
      <c r="V64" s="24"/>
      <c r="W64" s="24"/>
      <c r="X64" s="24"/>
      <c r="Y64" s="24"/>
      <c r="Z64" s="24">
        <f t="shared" si="0"/>
        <v>39077490.058666669</v>
      </c>
      <c r="AA64" s="25"/>
      <c r="AB64" s="25"/>
      <c r="AC64" s="26" t="s">
        <v>39</v>
      </c>
    </row>
    <row r="65" spans="2:29" s="27" customFormat="1" ht="107.25" hidden="1" x14ac:dyDescent="0.15">
      <c r="B65" s="13" t="s">
        <v>30</v>
      </c>
      <c r="C65" s="31" t="s">
        <v>31</v>
      </c>
      <c r="D65" s="31" t="s">
        <v>165</v>
      </c>
      <c r="E65" s="14" t="s">
        <v>180</v>
      </c>
      <c r="F65" s="15">
        <v>20160680810072</v>
      </c>
      <c r="G65" s="16" t="s">
        <v>167</v>
      </c>
      <c r="H65" s="31" t="s">
        <v>188</v>
      </c>
      <c r="I65" s="17" t="s">
        <v>179</v>
      </c>
      <c r="J65" s="29">
        <v>18</v>
      </c>
      <c r="K65" s="19" t="s">
        <v>37</v>
      </c>
      <c r="L65" s="20" t="s">
        <v>38</v>
      </c>
      <c r="M65" s="28">
        <v>0</v>
      </c>
      <c r="N65" s="24"/>
      <c r="O65" s="24"/>
      <c r="P65" s="24"/>
      <c r="Q65" s="24"/>
      <c r="R65" s="24"/>
      <c r="S65" s="24"/>
      <c r="T65" s="24"/>
      <c r="U65" s="24">
        <v>39077490.058666669</v>
      </c>
      <c r="V65" s="24"/>
      <c r="W65" s="24"/>
      <c r="X65" s="24"/>
      <c r="Y65" s="24"/>
      <c r="Z65" s="24">
        <f t="shared" si="0"/>
        <v>39077490.058666669</v>
      </c>
      <c r="AA65" s="25"/>
      <c r="AB65" s="25"/>
      <c r="AC65" s="26" t="s">
        <v>39</v>
      </c>
    </row>
    <row r="66" spans="2:29" s="27" customFormat="1" ht="107.25" hidden="1" x14ac:dyDescent="0.15">
      <c r="B66" s="13" t="s">
        <v>30</v>
      </c>
      <c r="C66" s="31" t="s">
        <v>31</v>
      </c>
      <c r="D66" s="31" t="s">
        <v>165</v>
      </c>
      <c r="E66" s="14" t="s">
        <v>180</v>
      </c>
      <c r="F66" s="15">
        <v>20160680810072</v>
      </c>
      <c r="G66" s="16" t="s">
        <v>167</v>
      </c>
      <c r="H66" s="31" t="s">
        <v>189</v>
      </c>
      <c r="I66" s="17" t="s">
        <v>190</v>
      </c>
      <c r="J66" s="29">
        <v>4</v>
      </c>
      <c r="K66" s="19" t="s">
        <v>37</v>
      </c>
      <c r="L66" s="20" t="s">
        <v>38</v>
      </c>
      <c r="M66" s="28">
        <v>0</v>
      </c>
      <c r="N66" s="24"/>
      <c r="O66" s="24"/>
      <c r="P66" s="24"/>
      <c r="Q66" s="24"/>
      <c r="R66" s="24"/>
      <c r="S66" s="24"/>
      <c r="T66" s="24"/>
      <c r="U66" s="24">
        <v>39077490.058666669</v>
      </c>
      <c r="V66" s="24"/>
      <c r="W66" s="24"/>
      <c r="X66" s="24"/>
      <c r="Y66" s="24"/>
      <c r="Z66" s="24">
        <f t="shared" si="0"/>
        <v>39077490.058666669</v>
      </c>
      <c r="AA66" s="25"/>
      <c r="AB66" s="25"/>
      <c r="AC66" s="26" t="s">
        <v>39</v>
      </c>
    </row>
    <row r="67" spans="2:29" s="27" customFormat="1" ht="107.25" hidden="1" x14ac:dyDescent="0.15">
      <c r="B67" s="13" t="s">
        <v>30</v>
      </c>
      <c r="C67" s="31" t="s">
        <v>31</v>
      </c>
      <c r="D67" s="31" t="s">
        <v>165</v>
      </c>
      <c r="E67" s="14" t="s">
        <v>191</v>
      </c>
      <c r="F67" s="15">
        <v>20160680810072</v>
      </c>
      <c r="G67" s="16" t="s">
        <v>167</v>
      </c>
      <c r="H67" s="31" t="s">
        <v>192</v>
      </c>
      <c r="I67" s="17" t="s">
        <v>193</v>
      </c>
      <c r="J67" s="29">
        <v>1</v>
      </c>
      <c r="K67" s="19" t="s">
        <v>37</v>
      </c>
      <c r="L67" s="20" t="s">
        <v>38</v>
      </c>
      <c r="M67" s="28">
        <v>0</v>
      </c>
      <c r="N67" s="24"/>
      <c r="O67" s="24"/>
      <c r="P67" s="24"/>
      <c r="Q67" s="24"/>
      <c r="R67" s="24"/>
      <c r="S67" s="24"/>
      <c r="T67" s="24"/>
      <c r="U67" s="24">
        <v>39077490.058666669</v>
      </c>
      <c r="V67" s="24"/>
      <c r="W67" s="24"/>
      <c r="X67" s="24"/>
      <c r="Y67" s="24"/>
      <c r="Z67" s="24">
        <f t="shared" si="0"/>
        <v>39077490.058666669</v>
      </c>
      <c r="AA67" s="25"/>
      <c r="AB67" s="25"/>
      <c r="AC67" s="26" t="s">
        <v>39</v>
      </c>
    </row>
    <row r="68" spans="2:29" s="27" customFormat="1" ht="107.25" hidden="1" x14ac:dyDescent="0.15">
      <c r="B68" s="13" t="s">
        <v>30</v>
      </c>
      <c r="C68" s="31" t="s">
        <v>31</v>
      </c>
      <c r="D68" s="31" t="s">
        <v>165</v>
      </c>
      <c r="E68" s="14" t="s">
        <v>191</v>
      </c>
      <c r="F68" s="15">
        <v>20160680810072</v>
      </c>
      <c r="G68" s="16" t="s">
        <v>167</v>
      </c>
      <c r="H68" s="31" t="s">
        <v>194</v>
      </c>
      <c r="I68" s="17" t="s">
        <v>179</v>
      </c>
      <c r="J68" s="29">
        <v>24</v>
      </c>
      <c r="K68" s="19" t="s">
        <v>37</v>
      </c>
      <c r="L68" s="20" t="s">
        <v>38</v>
      </c>
      <c r="M68" s="28">
        <v>0</v>
      </c>
      <c r="N68" s="24"/>
      <c r="O68" s="24"/>
      <c r="P68" s="24"/>
      <c r="Q68" s="24"/>
      <c r="R68" s="24"/>
      <c r="S68" s="24"/>
      <c r="T68" s="24"/>
      <c r="U68" s="24">
        <v>39077490.058666669</v>
      </c>
      <c r="V68" s="24"/>
      <c r="W68" s="24"/>
      <c r="X68" s="24"/>
      <c r="Y68" s="24"/>
      <c r="Z68" s="24">
        <f t="shared" ref="Z68:Z131" si="1">SUM(M68:Y68)</f>
        <v>39077490.058666669</v>
      </c>
      <c r="AA68" s="25"/>
      <c r="AB68" s="25"/>
      <c r="AC68" s="26" t="s">
        <v>39</v>
      </c>
    </row>
    <row r="69" spans="2:29" s="27" customFormat="1" ht="115.5" hidden="1" x14ac:dyDescent="0.15">
      <c r="B69" s="13" t="s">
        <v>30</v>
      </c>
      <c r="C69" s="31" t="s">
        <v>31</v>
      </c>
      <c r="D69" s="31" t="s">
        <v>165</v>
      </c>
      <c r="E69" s="14" t="s">
        <v>195</v>
      </c>
      <c r="F69" s="15">
        <v>20160680810072</v>
      </c>
      <c r="G69" s="16" t="s">
        <v>177</v>
      </c>
      <c r="H69" s="31" t="s">
        <v>196</v>
      </c>
      <c r="I69" s="17" t="s">
        <v>179</v>
      </c>
      <c r="J69" s="29">
        <v>20</v>
      </c>
      <c r="K69" s="19" t="s">
        <v>37</v>
      </c>
      <c r="L69" s="20" t="s">
        <v>38</v>
      </c>
      <c r="M69" s="28">
        <v>0</v>
      </c>
      <c r="N69" s="24"/>
      <c r="O69" s="24"/>
      <c r="P69" s="24"/>
      <c r="Q69" s="24"/>
      <c r="R69" s="24"/>
      <c r="S69" s="24"/>
      <c r="T69" s="24"/>
      <c r="U69" s="24">
        <v>39077490.058666669</v>
      </c>
      <c r="V69" s="24"/>
      <c r="W69" s="24"/>
      <c r="X69" s="24"/>
      <c r="Y69" s="24"/>
      <c r="Z69" s="24">
        <f t="shared" si="1"/>
        <v>39077490.058666669</v>
      </c>
      <c r="AA69" s="25"/>
      <c r="AB69" s="25"/>
      <c r="AC69" s="26" t="s">
        <v>39</v>
      </c>
    </row>
    <row r="70" spans="2:29" s="27" customFormat="1" ht="107.25" hidden="1" x14ac:dyDescent="0.15">
      <c r="B70" s="13" t="s">
        <v>30</v>
      </c>
      <c r="C70" s="31" t="s">
        <v>31</v>
      </c>
      <c r="D70" s="31" t="s">
        <v>165</v>
      </c>
      <c r="E70" s="14" t="s">
        <v>174</v>
      </c>
      <c r="F70" s="15">
        <v>20160680810072</v>
      </c>
      <c r="G70" s="16" t="s">
        <v>167</v>
      </c>
      <c r="H70" s="31" t="s">
        <v>197</v>
      </c>
      <c r="I70" s="17" t="s">
        <v>198</v>
      </c>
      <c r="J70" s="29">
        <v>1</v>
      </c>
      <c r="K70" s="19" t="s">
        <v>37</v>
      </c>
      <c r="L70" s="20" t="s">
        <v>38</v>
      </c>
      <c r="M70" s="28">
        <v>0</v>
      </c>
      <c r="N70" s="24"/>
      <c r="O70" s="24"/>
      <c r="P70" s="24"/>
      <c r="Q70" s="24"/>
      <c r="R70" s="24"/>
      <c r="S70" s="24"/>
      <c r="T70" s="24"/>
      <c r="U70" s="24">
        <v>39077490.058666669</v>
      </c>
      <c r="V70" s="24"/>
      <c r="W70" s="24"/>
      <c r="X70" s="24"/>
      <c r="Y70" s="24"/>
      <c r="Z70" s="24">
        <f t="shared" si="1"/>
        <v>39077490.058666669</v>
      </c>
      <c r="AA70" s="25"/>
      <c r="AB70" s="25"/>
      <c r="AC70" s="26" t="s">
        <v>39</v>
      </c>
    </row>
    <row r="71" spans="2:29" s="27" customFormat="1" ht="69" hidden="1" x14ac:dyDescent="0.15">
      <c r="B71" s="13" t="s">
        <v>30</v>
      </c>
      <c r="C71" s="31" t="s">
        <v>31</v>
      </c>
      <c r="D71" s="31" t="s">
        <v>199</v>
      </c>
      <c r="E71" s="14" t="s">
        <v>200</v>
      </c>
      <c r="F71" s="15">
        <v>20160680810112</v>
      </c>
      <c r="G71" s="16" t="s">
        <v>201</v>
      </c>
      <c r="H71" s="31" t="s">
        <v>202</v>
      </c>
      <c r="I71" s="17" t="s">
        <v>89</v>
      </c>
      <c r="J71" s="29">
        <v>1</v>
      </c>
      <c r="K71" s="19" t="s">
        <v>37</v>
      </c>
      <c r="L71" s="20" t="s">
        <v>38</v>
      </c>
      <c r="M71" s="28">
        <v>13181818.181818182</v>
      </c>
      <c r="N71" s="24"/>
      <c r="O71" s="24"/>
      <c r="P71" s="24"/>
      <c r="Q71" s="24"/>
      <c r="R71" s="24"/>
      <c r="S71" s="24"/>
      <c r="T71" s="24"/>
      <c r="U71" s="24"/>
      <c r="V71" s="24"/>
      <c r="W71" s="24"/>
      <c r="X71" s="24"/>
      <c r="Y71" s="24"/>
      <c r="Z71" s="24">
        <f t="shared" si="1"/>
        <v>13181818.181818182</v>
      </c>
      <c r="AA71" s="25"/>
      <c r="AB71" s="25"/>
      <c r="AC71" s="26" t="s">
        <v>39</v>
      </c>
    </row>
    <row r="72" spans="2:29" s="27" customFormat="1" ht="69" hidden="1" x14ac:dyDescent="0.15">
      <c r="B72" s="13" t="s">
        <v>30</v>
      </c>
      <c r="C72" s="31" t="s">
        <v>31</v>
      </c>
      <c r="D72" s="31" t="s">
        <v>199</v>
      </c>
      <c r="E72" s="14" t="s">
        <v>200</v>
      </c>
      <c r="F72" s="15">
        <v>20160680810112</v>
      </c>
      <c r="G72" s="16" t="s">
        <v>201</v>
      </c>
      <c r="H72" s="31" t="s">
        <v>203</v>
      </c>
      <c r="I72" s="17" t="s">
        <v>204</v>
      </c>
      <c r="J72" s="29">
        <v>1</v>
      </c>
      <c r="K72" s="19" t="s">
        <v>37</v>
      </c>
      <c r="L72" s="20" t="s">
        <v>38</v>
      </c>
      <c r="M72" s="28">
        <v>13181818.181818182</v>
      </c>
      <c r="N72" s="24"/>
      <c r="O72" s="24"/>
      <c r="P72" s="24"/>
      <c r="Q72" s="24"/>
      <c r="R72" s="24"/>
      <c r="S72" s="24"/>
      <c r="T72" s="24"/>
      <c r="U72" s="24"/>
      <c r="V72" s="24"/>
      <c r="W72" s="24"/>
      <c r="X72" s="24"/>
      <c r="Y72" s="24"/>
      <c r="Z72" s="24">
        <f t="shared" si="1"/>
        <v>13181818.181818182</v>
      </c>
      <c r="AA72" s="25"/>
      <c r="AB72" s="25"/>
      <c r="AC72" s="26" t="s">
        <v>39</v>
      </c>
    </row>
    <row r="73" spans="2:29" s="27" customFormat="1" ht="90.75" hidden="1" x14ac:dyDescent="0.15">
      <c r="B73" s="13" t="s">
        <v>30</v>
      </c>
      <c r="C73" s="31" t="s">
        <v>31</v>
      </c>
      <c r="D73" s="31" t="s">
        <v>199</v>
      </c>
      <c r="E73" s="14" t="s">
        <v>200</v>
      </c>
      <c r="F73" s="15">
        <v>20160680810112</v>
      </c>
      <c r="G73" s="16" t="s">
        <v>201</v>
      </c>
      <c r="H73" s="31" t="s">
        <v>205</v>
      </c>
      <c r="I73" s="17" t="s">
        <v>206</v>
      </c>
      <c r="J73" s="29">
        <v>8</v>
      </c>
      <c r="K73" s="19" t="s">
        <v>37</v>
      </c>
      <c r="L73" s="20" t="s">
        <v>38</v>
      </c>
      <c r="M73" s="28">
        <v>13181818.181818182</v>
      </c>
      <c r="N73" s="24"/>
      <c r="O73" s="24"/>
      <c r="P73" s="24"/>
      <c r="Q73" s="24"/>
      <c r="R73" s="24"/>
      <c r="S73" s="24"/>
      <c r="T73" s="24"/>
      <c r="U73" s="24"/>
      <c r="V73" s="24"/>
      <c r="W73" s="24"/>
      <c r="X73" s="24"/>
      <c r="Y73" s="24"/>
      <c r="Z73" s="24">
        <f t="shared" si="1"/>
        <v>13181818.181818182</v>
      </c>
      <c r="AA73" s="25"/>
      <c r="AB73" s="25"/>
      <c r="AC73" s="26" t="s">
        <v>39</v>
      </c>
    </row>
    <row r="74" spans="2:29" s="27" customFormat="1" ht="69" hidden="1" x14ac:dyDescent="0.15">
      <c r="B74" s="13" t="s">
        <v>30</v>
      </c>
      <c r="C74" s="31" t="s">
        <v>31</v>
      </c>
      <c r="D74" s="31" t="s">
        <v>199</v>
      </c>
      <c r="E74" s="14" t="s">
        <v>207</v>
      </c>
      <c r="F74" s="15">
        <v>20160680810112</v>
      </c>
      <c r="G74" s="16" t="s">
        <v>201</v>
      </c>
      <c r="H74" s="31" t="s">
        <v>208</v>
      </c>
      <c r="I74" s="17" t="s">
        <v>209</v>
      </c>
      <c r="J74" s="29">
        <v>1</v>
      </c>
      <c r="K74" s="19" t="s">
        <v>37</v>
      </c>
      <c r="L74" s="20" t="s">
        <v>38</v>
      </c>
      <c r="M74" s="28">
        <v>13181818.181818182</v>
      </c>
      <c r="N74" s="24"/>
      <c r="O74" s="24"/>
      <c r="P74" s="24"/>
      <c r="Q74" s="24"/>
      <c r="R74" s="24"/>
      <c r="S74" s="24"/>
      <c r="T74" s="24"/>
      <c r="U74" s="24"/>
      <c r="V74" s="24"/>
      <c r="W74" s="24"/>
      <c r="X74" s="24"/>
      <c r="Y74" s="24"/>
      <c r="Z74" s="24">
        <f t="shared" si="1"/>
        <v>13181818.181818182</v>
      </c>
      <c r="AA74" s="25"/>
      <c r="AB74" s="25"/>
      <c r="AC74" s="26" t="s">
        <v>39</v>
      </c>
    </row>
    <row r="75" spans="2:29" s="27" customFormat="1" ht="69" hidden="1" x14ac:dyDescent="0.15">
      <c r="B75" s="13" t="s">
        <v>30</v>
      </c>
      <c r="C75" s="31" t="s">
        <v>31</v>
      </c>
      <c r="D75" s="31" t="s">
        <v>199</v>
      </c>
      <c r="E75" s="14" t="s">
        <v>207</v>
      </c>
      <c r="F75" s="15">
        <v>20160680810112</v>
      </c>
      <c r="G75" s="16" t="s">
        <v>201</v>
      </c>
      <c r="H75" s="31" t="s">
        <v>210</v>
      </c>
      <c r="I75" s="17" t="s">
        <v>204</v>
      </c>
      <c r="J75" s="29">
        <v>1</v>
      </c>
      <c r="K75" s="19" t="s">
        <v>37</v>
      </c>
      <c r="L75" s="20" t="s">
        <v>38</v>
      </c>
      <c r="M75" s="28">
        <v>13181818.181818182</v>
      </c>
      <c r="N75" s="24"/>
      <c r="O75" s="24"/>
      <c r="P75" s="24"/>
      <c r="Q75" s="24"/>
      <c r="R75" s="24"/>
      <c r="S75" s="24"/>
      <c r="T75" s="24"/>
      <c r="U75" s="24"/>
      <c r="V75" s="24"/>
      <c r="W75" s="24"/>
      <c r="X75" s="24"/>
      <c r="Y75" s="24"/>
      <c r="Z75" s="24">
        <f t="shared" si="1"/>
        <v>13181818.181818182</v>
      </c>
      <c r="AA75" s="25"/>
      <c r="AB75" s="25"/>
      <c r="AC75" s="26" t="s">
        <v>39</v>
      </c>
    </row>
    <row r="76" spans="2:29" s="27" customFormat="1" ht="69" hidden="1" x14ac:dyDescent="0.15">
      <c r="B76" s="13" t="s">
        <v>30</v>
      </c>
      <c r="C76" s="31" t="s">
        <v>31</v>
      </c>
      <c r="D76" s="31" t="s">
        <v>199</v>
      </c>
      <c r="E76" s="14" t="s">
        <v>207</v>
      </c>
      <c r="F76" s="15">
        <v>20160680810112</v>
      </c>
      <c r="G76" s="16" t="s">
        <v>201</v>
      </c>
      <c r="H76" s="31" t="s">
        <v>211</v>
      </c>
      <c r="I76" s="17" t="s">
        <v>212</v>
      </c>
      <c r="J76" s="29">
        <v>1</v>
      </c>
      <c r="K76" s="19" t="s">
        <v>37</v>
      </c>
      <c r="L76" s="20" t="s">
        <v>38</v>
      </c>
      <c r="M76" s="28">
        <v>13181818.181818182</v>
      </c>
      <c r="N76" s="24"/>
      <c r="O76" s="24"/>
      <c r="P76" s="24"/>
      <c r="Q76" s="24"/>
      <c r="R76" s="24"/>
      <c r="S76" s="24"/>
      <c r="T76" s="24"/>
      <c r="U76" s="24"/>
      <c r="V76" s="24"/>
      <c r="W76" s="24"/>
      <c r="X76" s="24"/>
      <c r="Y76" s="24"/>
      <c r="Z76" s="24">
        <f t="shared" si="1"/>
        <v>13181818.181818182</v>
      </c>
      <c r="AA76" s="25"/>
      <c r="AB76" s="25"/>
      <c r="AC76" s="26" t="s">
        <v>39</v>
      </c>
    </row>
    <row r="77" spans="2:29" s="27" customFormat="1" ht="74.25" hidden="1" x14ac:dyDescent="0.15">
      <c r="B77" s="13" t="s">
        <v>30</v>
      </c>
      <c r="C77" s="31" t="s">
        <v>31</v>
      </c>
      <c r="D77" s="31" t="s">
        <v>199</v>
      </c>
      <c r="E77" s="14" t="s">
        <v>207</v>
      </c>
      <c r="F77" s="15">
        <v>20160680810112</v>
      </c>
      <c r="G77" s="16" t="s">
        <v>201</v>
      </c>
      <c r="H77" s="31" t="s">
        <v>213</v>
      </c>
      <c r="I77" s="17" t="s">
        <v>214</v>
      </c>
      <c r="J77" s="29">
        <v>1</v>
      </c>
      <c r="K77" s="19" t="s">
        <v>37</v>
      </c>
      <c r="L77" s="20" t="s">
        <v>38</v>
      </c>
      <c r="M77" s="28">
        <v>13181818.181818182</v>
      </c>
      <c r="N77" s="24"/>
      <c r="O77" s="24"/>
      <c r="P77" s="24"/>
      <c r="Q77" s="24"/>
      <c r="R77" s="24"/>
      <c r="S77" s="24"/>
      <c r="T77" s="24"/>
      <c r="U77" s="24"/>
      <c r="V77" s="24"/>
      <c r="W77" s="24"/>
      <c r="X77" s="24"/>
      <c r="Y77" s="24"/>
      <c r="Z77" s="24">
        <f t="shared" si="1"/>
        <v>13181818.181818182</v>
      </c>
      <c r="AA77" s="25"/>
      <c r="AB77" s="25"/>
      <c r="AC77" s="26" t="s">
        <v>39</v>
      </c>
    </row>
    <row r="78" spans="2:29" s="27" customFormat="1" ht="90.75" hidden="1" x14ac:dyDescent="0.15">
      <c r="B78" s="13" t="s">
        <v>30</v>
      </c>
      <c r="C78" s="31" t="s">
        <v>31</v>
      </c>
      <c r="D78" s="31" t="s">
        <v>199</v>
      </c>
      <c r="E78" s="14" t="s">
        <v>207</v>
      </c>
      <c r="F78" s="15">
        <v>20160680810112</v>
      </c>
      <c r="G78" s="16" t="s">
        <v>201</v>
      </c>
      <c r="H78" s="31" t="s">
        <v>215</v>
      </c>
      <c r="I78" s="17" t="s">
        <v>107</v>
      </c>
      <c r="J78" s="29">
        <v>1</v>
      </c>
      <c r="K78" s="19" t="s">
        <v>37</v>
      </c>
      <c r="L78" s="20" t="s">
        <v>38</v>
      </c>
      <c r="M78" s="28">
        <v>13181818.181818182</v>
      </c>
      <c r="N78" s="24"/>
      <c r="O78" s="24"/>
      <c r="P78" s="24"/>
      <c r="Q78" s="24"/>
      <c r="R78" s="24"/>
      <c r="S78" s="24"/>
      <c r="T78" s="24"/>
      <c r="U78" s="24"/>
      <c r="V78" s="24"/>
      <c r="W78" s="24"/>
      <c r="X78" s="24"/>
      <c r="Y78" s="24"/>
      <c r="Z78" s="24">
        <f t="shared" si="1"/>
        <v>13181818.181818182</v>
      </c>
      <c r="AA78" s="25"/>
      <c r="AB78" s="25"/>
      <c r="AC78" s="26" t="s">
        <v>39</v>
      </c>
    </row>
    <row r="79" spans="2:29" s="27" customFormat="1" ht="69" hidden="1" x14ac:dyDescent="0.15">
      <c r="B79" s="13" t="s">
        <v>30</v>
      </c>
      <c r="C79" s="31" t="s">
        <v>31</v>
      </c>
      <c r="D79" s="31" t="s">
        <v>199</v>
      </c>
      <c r="E79" s="14" t="s">
        <v>207</v>
      </c>
      <c r="F79" s="15">
        <v>20160680810112</v>
      </c>
      <c r="G79" s="16" t="s">
        <v>201</v>
      </c>
      <c r="H79" s="31" t="s">
        <v>216</v>
      </c>
      <c r="I79" s="17" t="s">
        <v>89</v>
      </c>
      <c r="J79" s="29">
        <v>30</v>
      </c>
      <c r="K79" s="19" t="s">
        <v>37</v>
      </c>
      <c r="L79" s="20" t="s">
        <v>38</v>
      </c>
      <c r="M79" s="28">
        <v>13181818.181818182</v>
      </c>
      <c r="N79" s="24"/>
      <c r="O79" s="24"/>
      <c r="P79" s="24"/>
      <c r="Q79" s="24"/>
      <c r="R79" s="24"/>
      <c r="S79" s="24"/>
      <c r="T79" s="24"/>
      <c r="U79" s="24"/>
      <c r="V79" s="24"/>
      <c r="W79" s="24"/>
      <c r="X79" s="24"/>
      <c r="Y79" s="24"/>
      <c r="Z79" s="24">
        <f t="shared" si="1"/>
        <v>13181818.181818182</v>
      </c>
      <c r="AA79" s="25"/>
      <c r="AB79" s="25"/>
      <c r="AC79" s="26" t="s">
        <v>39</v>
      </c>
    </row>
    <row r="80" spans="2:29" s="27" customFormat="1" ht="74.25" hidden="1" x14ac:dyDescent="0.15">
      <c r="B80" s="13" t="s">
        <v>30</v>
      </c>
      <c r="C80" s="31" t="s">
        <v>31</v>
      </c>
      <c r="D80" s="31" t="s">
        <v>199</v>
      </c>
      <c r="E80" s="14" t="s">
        <v>200</v>
      </c>
      <c r="F80" s="15">
        <v>20160680810112</v>
      </c>
      <c r="G80" s="16" t="s">
        <v>201</v>
      </c>
      <c r="H80" s="31" t="s">
        <v>217</v>
      </c>
      <c r="I80" s="17" t="s">
        <v>218</v>
      </c>
      <c r="J80" s="32">
        <v>0.02</v>
      </c>
      <c r="K80" s="19" t="s">
        <v>37</v>
      </c>
      <c r="L80" s="20" t="s">
        <v>38</v>
      </c>
      <c r="M80" s="28">
        <v>13181818.181818182</v>
      </c>
      <c r="N80" s="24"/>
      <c r="O80" s="24"/>
      <c r="P80" s="24"/>
      <c r="Q80" s="24"/>
      <c r="R80" s="24"/>
      <c r="S80" s="24"/>
      <c r="T80" s="24"/>
      <c r="U80" s="24"/>
      <c r="V80" s="24"/>
      <c r="W80" s="24"/>
      <c r="X80" s="24"/>
      <c r="Y80" s="24"/>
      <c r="Z80" s="24">
        <f t="shared" si="1"/>
        <v>13181818.181818182</v>
      </c>
      <c r="AA80" s="25"/>
      <c r="AB80" s="25"/>
      <c r="AC80" s="26" t="s">
        <v>39</v>
      </c>
    </row>
    <row r="81" spans="2:29" s="27" customFormat="1" ht="90.75" hidden="1" x14ac:dyDescent="0.15">
      <c r="B81" s="13" t="s">
        <v>30</v>
      </c>
      <c r="C81" s="31" t="s">
        <v>31</v>
      </c>
      <c r="D81" s="31" t="s">
        <v>199</v>
      </c>
      <c r="E81" s="14" t="s">
        <v>200</v>
      </c>
      <c r="F81" s="15">
        <v>20160680810112</v>
      </c>
      <c r="G81" s="16" t="s">
        <v>201</v>
      </c>
      <c r="H81" s="31" t="s">
        <v>219</v>
      </c>
      <c r="I81" s="17" t="s">
        <v>220</v>
      </c>
      <c r="J81" s="29">
        <v>30</v>
      </c>
      <c r="K81" s="19" t="s">
        <v>37</v>
      </c>
      <c r="L81" s="20" t="s">
        <v>38</v>
      </c>
      <c r="M81" s="28">
        <v>13181818.181818182</v>
      </c>
      <c r="N81" s="24"/>
      <c r="O81" s="24"/>
      <c r="P81" s="24"/>
      <c r="Q81" s="24"/>
      <c r="R81" s="24"/>
      <c r="S81" s="24"/>
      <c r="T81" s="24"/>
      <c r="U81" s="24"/>
      <c r="V81" s="24"/>
      <c r="W81" s="24"/>
      <c r="X81" s="24"/>
      <c r="Y81" s="24"/>
      <c r="Z81" s="24">
        <f t="shared" si="1"/>
        <v>13181818.181818182</v>
      </c>
      <c r="AA81" s="25"/>
      <c r="AB81" s="25"/>
      <c r="AC81" s="26" t="s">
        <v>39</v>
      </c>
    </row>
    <row r="82" spans="2:29" s="27" customFormat="1" ht="74.25" hidden="1" x14ac:dyDescent="0.15">
      <c r="B82" s="13" t="s">
        <v>30</v>
      </c>
      <c r="C82" s="31" t="s">
        <v>31</v>
      </c>
      <c r="D82" s="31" t="s">
        <v>221</v>
      </c>
      <c r="E82" s="14" t="s">
        <v>222</v>
      </c>
      <c r="F82" s="15">
        <v>20160680810079</v>
      </c>
      <c r="G82" s="16" t="s">
        <v>223</v>
      </c>
      <c r="H82" s="31" t="s">
        <v>224</v>
      </c>
      <c r="I82" s="17" t="s">
        <v>89</v>
      </c>
      <c r="J82" s="29">
        <v>1</v>
      </c>
      <c r="K82" s="19" t="s">
        <v>37</v>
      </c>
      <c r="L82" s="20" t="s">
        <v>38</v>
      </c>
      <c r="M82" s="28"/>
      <c r="N82" s="24"/>
      <c r="O82" s="24"/>
      <c r="P82" s="24"/>
      <c r="Q82" s="24"/>
      <c r="R82" s="24"/>
      <c r="S82" s="24"/>
      <c r="T82" s="24"/>
      <c r="U82" s="24">
        <v>10296148.748</v>
      </c>
      <c r="V82" s="24"/>
      <c r="W82" s="24"/>
      <c r="X82" s="24"/>
      <c r="Y82" s="24"/>
      <c r="Z82" s="24">
        <f t="shared" si="1"/>
        <v>10296148.748</v>
      </c>
      <c r="AA82" s="25"/>
      <c r="AB82" s="25"/>
      <c r="AC82" s="26" t="s">
        <v>39</v>
      </c>
    </row>
    <row r="83" spans="2:29" s="27" customFormat="1" ht="74.25" hidden="1" x14ac:dyDescent="0.15">
      <c r="B83" s="13" t="s">
        <v>30</v>
      </c>
      <c r="C83" s="31" t="s">
        <v>31</v>
      </c>
      <c r="D83" s="31" t="s">
        <v>221</v>
      </c>
      <c r="E83" s="14" t="s">
        <v>225</v>
      </c>
      <c r="F83" s="15">
        <v>20160680810079</v>
      </c>
      <c r="G83" s="16" t="s">
        <v>223</v>
      </c>
      <c r="H83" s="31" t="s">
        <v>226</v>
      </c>
      <c r="I83" s="17" t="s">
        <v>227</v>
      </c>
      <c r="J83" s="29">
        <v>1</v>
      </c>
      <c r="K83" s="19" t="s">
        <v>37</v>
      </c>
      <c r="L83" s="20" t="s">
        <v>38</v>
      </c>
      <c r="M83" s="28"/>
      <c r="N83" s="24"/>
      <c r="O83" s="24"/>
      <c r="P83" s="24"/>
      <c r="Q83" s="24"/>
      <c r="R83" s="24"/>
      <c r="S83" s="24"/>
      <c r="T83" s="24"/>
      <c r="U83" s="24">
        <v>10296148.748</v>
      </c>
      <c r="V83" s="24"/>
      <c r="W83" s="24"/>
      <c r="X83" s="24"/>
      <c r="Y83" s="24"/>
      <c r="Z83" s="24">
        <f t="shared" si="1"/>
        <v>10296148.748</v>
      </c>
      <c r="AA83" s="25"/>
      <c r="AB83" s="25"/>
      <c r="AC83" s="26" t="s">
        <v>39</v>
      </c>
    </row>
    <row r="84" spans="2:29" s="27" customFormat="1" ht="74.25" hidden="1" x14ac:dyDescent="0.15">
      <c r="B84" s="13" t="s">
        <v>30</v>
      </c>
      <c r="C84" s="31" t="s">
        <v>31</v>
      </c>
      <c r="D84" s="31" t="s">
        <v>221</v>
      </c>
      <c r="E84" s="14" t="s">
        <v>225</v>
      </c>
      <c r="F84" s="15">
        <v>20160680810079</v>
      </c>
      <c r="G84" s="16" t="s">
        <v>223</v>
      </c>
      <c r="H84" s="31" t="s">
        <v>228</v>
      </c>
      <c r="I84" s="17" t="s">
        <v>229</v>
      </c>
      <c r="J84" s="29">
        <v>1</v>
      </c>
      <c r="K84" s="19" t="s">
        <v>37</v>
      </c>
      <c r="L84" s="20" t="s">
        <v>38</v>
      </c>
      <c r="M84" s="28"/>
      <c r="N84" s="24"/>
      <c r="O84" s="24"/>
      <c r="P84" s="24"/>
      <c r="Q84" s="24"/>
      <c r="R84" s="24"/>
      <c r="S84" s="24"/>
      <c r="T84" s="24"/>
      <c r="U84" s="24">
        <v>10296148.748</v>
      </c>
      <c r="V84" s="24"/>
      <c r="W84" s="24"/>
      <c r="X84" s="24"/>
      <c r="Y84" s="24"/>
      <c r="Z84" s="24">
        <f t="shared" si="1"/>
        <v>10296148.748</v>
      </c>
      <c r="AA84" s="25"/>
      <c r="AB84" s="25"/>
      <c r="AC84" s="26" t="s">
        <v>39</v>
      </c>
    </row>
    <row r="85" spans="2:29" s="27" customFormat="1" ht="74.25" hidden="1" x14ac:dyDescent="0.15">
      <c r="B85" s="13" t="s">
        <v>30</v>
      </c>
      <c r="C85" s="31" t="s">
        <v>31</v>
      </c>
      <c r="D85" s="31" t="s">
        <v>221</v>
      </c>
      <c r="E85" s="14" t="s">
        <v>225</v>
      </c>
      <c r="F85" s="15">
        <v>20160680810079</v>
      </c>
      <c r="G85" s="16" t="s">
        <v>223</v>
      </c>
      <c r="H85" s="31" t="s">
        <v>230</v>
      </c>
      <c r="I85" s="17" t="s">
        <v>231</v>
      </c>
      <c r="J85" s="29">
        <v>6</v>
      </c>
      <c r="K85" s="19" t="s">
        <v>37</v>
      </c>
      <c r="L85" s="20" t="s">
        <v>38</v>
      </c>
      <c r="M85" s="28"/>
      <c r="N85" s="24"/>
      <c r="O85" s="24"/>
      <c r="P85" s="24"/>
      <c r="Q85" s="24"/>
      <c r="R85" s="24"/>
      <c r="S85" s="24"/>
      <c r="T85" s="24"/>
      <c r="U85" s="24">
        <v>10296148.748</v>
      </c>
      <c r="V85" s="24"/>
      <c r="W85" s="24"/>
      <c r="X85" s="24"/>
      <c r="Y85" s="24"/>
      <c r="Z85" s="24">
        <f t="shared" si="1"/>
        <v>10296148.748</v>
      </c>
      <c r="AA85" s="25"/>
      <c r="AB85" s="25"/>
      <c r="AC85" s="26" t="s">
        <v>39</v>
      </c>
    </row>
    <row r="86" spans="2:29" s="27" customFormat="1" ht="123.75" hidden="1" x14ac:dyDescent="0.15">
      <c r="B86" s="13" t="s">
        <v>30</v>
      </c>
      <c r="C86" s="31" t="s">
        <v>31</v>
      </c>
      <c r="D86" s="31" t="s">
        <v>221</v>
      </c>
      <c r="E86" s="14" t="s">
        <v>225</v>
      </c>
      <c r="F86" s="15">
        <v>20160680810079</v>
      </c>
      <c r="G86" s="16" t="s">
        <v>223</v>
      </c>
      <c r="H86" s="31" t="s">
        <v>232</v>
      </c>
      <c r="I86" s="17" t="s">
        <v>233</v>
      </c>
      <c r="J86" s="29">
        <v>1</v>
      </c>
      <c r="K86" s="19" t="s">
        <v>37</v>
      </c>
      <c r="L86" s="20" t="s">
        <v>38</v>
      </c>
      <c r="M86" s="28"/>
      <c r="N86" s="24"/>
      <c r="O86" s="24"/>
      <c r="P86" s="24"/>
      <c r="Q86" s="24"/>
      <c r="R86" s="24"/>
      <c r="S86" s="24"/>
      <c r="T86" s="24"/>
      <c r="U86" s="24">
        <v>10296148.748</v>
      </c>
      <c r="V86" s="24"/>
      <c r="W86" s="24"/>
      <c r="X86" s="24"/>
      <c r="Y86" s="24"/>
      <c r="Z86" s="24">
        <f t="shared" si="1"/>
        <v>10296148.748</v>
      </c>
      <c r="AA86" s="25"/>
      <c r="AB86" s="25"/>
      <c r="AC86" s="26" t="s">
        <v>39</v>
      </c>
    </row>
    <row r="87" spans="2:29" s="27" customFormat="1" ht="74.25" hidden="1" x14ac:dyDescent="0.15">
      <c r="B87" s="13" t="s">
        <v>30</v>
      </c>
      <c r="C87" s="31" t="s">
        <v>31</v>
      </c>
      <c r="D87" s="31" t="s">
        <v>221</v>
      </c>
      <c r="E87" s="14" t="s">
        <v>225</v>
      </c>
      <c r="F87" s="15">
        <v>20160680810079</v>
      </c>
      <c r="G87" s="16" t="s">
        <v>223</v>
      </c>
      <c r="H87" s="31" t="s">
        <v>234</v>
      </c>
      <c r="I87" s="17" t="s">
        <v>235</v>
      </c>
      <c r="J87" s="29">
        <v>18</v>
      </c>
      <c r="K87" s="19" t="s">
        <v>37</v>
      </c>
      <c r="L87" s="20" t="s">
        <v>38</v>
      </c>
      <c r="M87" s="28">
        <v>18125000</v>
      </c>
      <c r="N87" s="24"/>
      <c r="O87" s="24"/>
      <c r="P87" s="24"/>
      <c r="Q87" s="24"/>
      <c r="R87" s="24"/>
      <c r="S87" s="24"/>
      <c r="T87" s="24"/>
      <c r="U87" s="24"/>
      <c r="V87" s="24"/>
      <c r="W87" s="24"/>
      <c r="X87" s="24"/>
      <c r="Y87" s="24"/>
      <c r="Z87" s="24">
        <f t="shared" si="1"/>
        <v>18125000</v>
      </c>
      <c r="AA87" s="25"/>
      <c r="AB87" s="25"/>
      <c r="AC87" s="26" t="s">
        <v>39</v>
      </c>
    </row>
    <row r="88" spans="2:29" s="27" customFormat="1" ht="74.25" hidden="1" x14ac:dyDescent="0.15">
      <c r="B88" s="13" t="s">
        <v>30</v>
      </c>
      <c r="C88" s="31" t="s">
        <v>31</v>
      </c>
      <c r="D88" s="31" t="s">
        <v>221</v>
      </c>
      <c r="E88" s="14" t="s">
        <v>225</v>
      </c>
      <c r="F88" s="15">
        <v>20160680810079</v>
      </c>
      <c r="G88" s="16" t="s">
        <v>223</v>
      </c>
      <c r="H88" s="31" t="s">
        <v>236</v>
      </c>
      <c r="I88" s="17" t="s">
        <v>237</v>
      </c>
      <c r="J88" s="29">
        <v>1</v>
      </c>
      <c r="K88" s="19" t="s">
        <v>37</v>
      </c>
      <c r="L88" s="20" t="s">
        <v>38</v>
      </c>
      <c r="M88" s="28">
        <v>18125000</v>
      </c>
      <c r="N88" s="24"/>
      <c r="O88" s="24"/>
      <c r="P88" s="24"/>
      <c r="Q88" s="24"/>
      <c r="R88" s="24"/>
      <c r="S88" s="24"/>
      <c r="T88" s="24"/>
      <c r="U88" s="24"/>
      <c r="V88" s="24"/>
      <c r="W88" s="24"/>
      <c r="X88" s="24"/>
      <c r="Y88" s="24"/>
      <c r="Z88" s="24">
        <f t="shared" si="1"/>
        <v>18125000</v>
      </c>
      <c r="AA88" s="25"/>
      <c r="AB88" s="25"/>
      <c r="AC88" s="26" t="s">
        <v>39</v>
      </c>
    </row>
    <row r="89" spans="2:29" s="27" customFormat="1" ht="115.5" hidden="1" x14ac:dyDescent="0.15">
      <c r="B89" s="13" t="s">
        <v>30</v>
      </c>
      <c r="C89" s="31" t="s">
        <v>31</v>
      </c>
      <c r="D89" s="31" t="s">
        <v>221</v>
      </c>
      <c r="E89" s="14" t="s">
        <v>238</v>
      </c>
      <c r="F89" s="15">
        <v>20160680810079</v>
      </c>
      <c r="G89" s="16" t="s">
        <v>223</v>
      </c>
      <c r="H89" s="31" t="s">
        <v>239</v>
      </c>
      <c r="I89" s="17" t="s">
        <v>240</v>
      </c>
      <c r="J89" s="32">
        <v>1</v>
      </c>
      <c r="K89" s="19" t="s">
        <v>37</v>
      </c>
      <c r="L89" s="20" t="s">
        <v>38</v>
      </c>
      <c r="M89" s="28">
        <v>18125000</v>
      </c>
      <c r="N89" s="24"/>
      <c r="O89" s="24"/>
      <c r="P89" s="24"/>
      <c r="Q89" s="24"/>
      <c r="R89" s="24"/>
      <c r="S89" s="24"/>
      <c r="T89" s="24"/>
      <c r="U89" s="24"/>
      <c r="V89" s="24"/>
      <c r="W89" s="24"/>
      <c r="X89" s="24"/>
      <c r="Y89" s="24"/>
      <c r="Z89" s="24">
        <f t="shared" si="1"/>
        <v>18125000</v>
      </c>
      <c r="AA89" s="25"/>
      <c r="AB89" s="25"/>
      <c r="AC89" s="26" t="s">
        <v>39</v>
      </c>
    </row>
    <row r="90" spans="2:29" s="27" customFormat="1" ht="74.25" hidden="1" x14ac:dyDescent="0.15">
      <c r="B90" s="13" t="s">
        <v>30</v>
      </c>
      <c r="C90" s="31" t="s">
        <v>31</v>
      </c>
      <c r="D90" s="31" t="s">
        <v>221</v>
      </c>
      <c r="E90" s="14" t="s">
        <v>241</v>
      </c>
      <c r="F90" s="15">
        <v>20160680810079</v>
      </c>
      <c r="G90" s="16" t="s">
        <v>223</v>
      </c>
      <c r="H90" s="31" t="s">
        <v>242</v>
      </c>
      <c r="I90" s="17" t="s">
        <v>243</v>
      </c>
      <c r="J90" s="29">
        <v>1</v>
      </c>
      <c r="K90" s="19" t="s">
        <v>37</v>
      </c>
      <c r="L90" s="20" t="s">
        <v>38</v>
      </c>
      <c r="M90" s="28">
        <v>18125000</v>
      </c>
      <c r="N90" s="24"/>
      <c r="O90" s="24"/>
      <c r="P90" s="24"/>
      <c r="Q90" s="24"/>
      <c r="R90" s="24"/>
      <c r="S90" s="24"/>
      <c r="T90" s="24"/>
      <c r="U90" s="24"/>
      <c r="V90" s="24"/>
      <c r="W90" s="24"/>
      <c r="X90" s="24"/>
      <c r="Y90" s="24"/>
      <c r="Z90" s="24">
        <f t="shared" si="1"/>
        <v>18125000</v>
      </c>
      <c r="AA90" s="25"/>
      <c r="AB90" s="25"/>
      <c r="AC90" s="26" t="s">
        <v>39</v>
      </c>
    </row>
    <row r="91" spans="2:29" s="27" customFormat="1" ht="74.25" hidden="1" x14ac:dyDescent="0.15">
      <c r="B91" s="13" t="s">
        <v>30</v>
      </c>
      <c r="C91" s="31" t="s">
        <v>31</v>
      </c>
      <c r="D91" s="31" t="s">
        <v>221</v>
      </c>
      <c r="E91" s="14" t="s">
        <v>241</v>
      </c>
      <c r="F91" s="15">
        <v>20160680810079</v>
      </c>
      <c r="G91" s="16" t="s">
        <v>223</v>
      </c>
      <c r="H91" s="31" t="s">
        <v>244</v>
      </c>
      <c r="I91" s="17" t="s">
        <v>245</v>
      </c>
      <c r="J91" s="32">
        <v>1</v>
      </c>
      <c r="K91" s="19" t="s">
        <v>37</v>
      </c>
      <c r="L91" s="20" t="s">
        <v>38</v>
      </c>
      <c r="M91" s="28">
        <v>18125000</v>
      </c>
      <c r="N91" s="24"/>
      <c r="O91" s="24"/>
      <c r="P91" s="24"/>
      <c r="Q91" s="24"/>
      <c r="R91" s="24"/>
      <c r="S91" s="24"/>
      <c r="T91" s="24"/>
      <c r="U91" s="24"/>
      <c r="V91" s="24"/>
      <c r="W91" s="24"/>
      <c r="X91" s="24"/>
      <c r="Y91" s="24"/>
      <c r="Z91" s="24">
        <f t="shared" si="1"/>
        <v>18125000</v>
      </c>
      <c r="AA91" s="25"/>
      <c r="AB91" s="25"/>
      <c r="AC91" s="26" t="s">
        <v>39</v>
      </c>
    </row>
    <row r="92" spans="2:29" s="27" customFormat="1" ht="74.25" hidden="1" x14ac:dyDescent="0.15">
      <c r="B92" s="13" t="s">
        <v>30</v>
      </c>
      <c r="C92" s="31" t="s">
        <v>31</v>
      </c>
      <c r="D92" s="31" t="s">
        <v>221</v>
      </c>
      <c r="E92" s="14" t="s">
        <v>241</v>
      </c>
      <c r="F92" s="15">
        <v>20160680810079</v>
      </c>
      <c r="G92" s="16" t="s">
        <v>223</v>
      </c>
      <c r="H92" s="31" t="s">
        <v>246</v>
      </c>
      <c r="I92" s="17" t="s">
        <v>235</v>
      </c>
      <c r="J92" s="29">
        <v>16</v>
      </c>
      <c r="K92" s="19" t="s">
        <v>37</v>
      </c>
      <c r="L92" s="20" t="s">
        <v>38</v>
      </c>
      <c r="M92" s="28">
        <v>18125000</v>
      </c>
      <c r="N92" s="24"/>
      <c r="O92" s="24"/>
      <c r="P92" s="24"/>
      <c r="Q92" s="24"/>
      <c r="R92" s="24"/>
      <c r="S92" s="24"/>
      <c r="T92" s="24"/>
      <c r="U92" s="24"/>
      <c r="V92" s="24"/>
      <c r="W92" s="24"/>
      <c r="X92" s="24"/>
      <c r="Y92" s="24"/>
      <c r="Z92" s="24">
        <f t="shared" si="1"/>
        <v>18125000</v>
      </c>
      <c r="AA92" s="25"/>
      <c r="AB92" s="25"/>
      <c r="AC92" s="26" t="s">
        <v>39</v>
      </c>
    </row>
    <row r="93" spans="2:29" s="27" customFormat="1" ht="90.75" hidden="1" x14ac:dyDescent="0.15">
      <c r="B93" s="13" t="s">
        <v>30</v>
      </c>
      <c r="C93" s="31" t="s">
        <v>31</v>
      </c>
      <c r="D93" s="31" t="s">
        <v>221</v>
      </c>
      <c r="E93" s="14" t="s">
        <v>241</v>
      </c>
      <c r="F93" s="15">
        <v>20160680810079</v>
      </c>
      <c r="G93" s="16" t="s">
        <v>223</v>
      </c>
      <c r="H93" s="31" t="s">
        <v>247</v>
      </c>
      <c r="I93" s="17" t="s">
        <v>248</v>
      </c>
      <c r="J93" s="29">
        <v>1</v>
      </c>
      <c r="K93" s="19" t="s">
        <v>37</v>
      </c>
      <c r="L93" s="20" t="s">
        <v>38</v>
      </c>
      <c r="M93" s="28">
        <v>18125000</v>
      </c>
      <c r="N93" s="24"/>
      <c r="O93" s="24"/>
      <c r="P93" s="24"/>
      <c r="Q93" s="24"/>
      <c r="R93" s="24"/>
      <c r="S93" s="24"/>
      <c r="T93" s="24"/>
      <c r="U93" s="24"/>
      <c r="V93" s="24"/>
      <c r="W93" s="24"/>
      <c r="X93" s="24"/>
      <c r="Y93" s="24"/>
      <c r="Z93" s="24">
        <f t="shared" si="1"/>
        <v>18125000</v>
      </c>
      <c r="AA93" s="25"/>
      <c r="AB93" s="25"/>
      <c r="AC93" s="26" t="s">
        <v>39</v>
      </c>
    </row>
    <row r="94" spans="2:29" s="27" customFormat="1" ht="156.75" hidden="1" x14ac:dyDescent="0.15">
      <c r="B94" s="13" t="s">
        <v>30</v>
      </c>
      <c r="C94" s="31" t="s">
        <v>31</v>
      </c>
      <c r="D94" s="31" t="s">
        <v>221</v>
      </c>
      <c r="E94" s="14" t="s">
        <v>241</v>
      </c>
      <c r="F94" s="15">
        <v>20160680810079</v>
      </c>
      <c r="G94" s="16" t="s">
        <v>223</v>
      </c>
      <c r="H94" s="31" t="s">
        <v>249</v>
      </c>
      <c r="I94" s="17" t="s">
        <v>250</v>
      </c>
      <c r="J94" s="29">
        <v>19</v>
      </c>
      <c r="K94" s="19" t="s">
        <v>37</v>
      </c>
      <c r="L94" s="20" t="s">
        <v>38</v>
      </c>
      <c r="M94" s="28">
        <v>18125000</v>
      </c>
      <c r="N94" s="24"/>
      <c r="O94" s="24"/>
      <c r="P94" s="24"/>
      <c r="Q94" s="24"/>
      <c r="R94" s="24"/>
      <c r="S94" s="24"/>
      <c r="T94" s="24"/>
      <c r="U94" s="24"/>
      <c r="V94" s="24"/>
      <c r="W94" s="24"/>
      <c r="X94" s="24"/>
      <c r="Y94" s="24"/>
      <c r="Z94" s="24">
        <f t="shared" si="1"/>
        <v>18125000</v>
      </c>
      <c r="AA94" s="25"/>
      <c r="AB94" s="25"/>
      <c r="AC94" s="26" t="s">
        <v>39</v>
      </c>
    </row>
    <row r="95" spans="2:29" s="27" customFormat="1" ht="156.75" hidden="1" x14ac:dyDescent="0.15">
      <c r="B95" s="13" t="s">
        <v>30</v>
      </c>
      <c r="C95" s="31" t="s">
        <v>31</v>
      </c>
      <c r="D95" s="31" t="s">
        <v>221</v>
      </c>
      <c r="E95" s="14" t="s">
        <v>241</v>
      </c>
      <c r="F95" s="15">
        <v>20160680810079</v>
      </c>
      <c r="G95" s="16" t="s">
        <v>223</v>
      </c>
      <c r="H95" s="31" t="s">
        <v>251</v>
      </c>
      <c r="I95" s="17" t="s">
        <v>252</v>
      </c>
      <c r="J95" s="29">
        <v>1</v>
      </c>
      <c r="K95" s="19" t="s">
        <v>37</v>
      </c>
      <c r="L95" s="20" t="s">
        <v>38</v>
      </c>
      <c r="M95" s="28"/>
      <c r="N95" s="24"/>
      <c r="O95" s="24"/>
      <c r="P95" s="24"/>
      <c r="Q95" s="24"/>
      <c r="R95" s="24"/>
      <c r="S95" s="24"/>
      <c r="T95" s="24"/>
      <c r="U95" s="24"/>
      <c r="V95" s="24"/>
      <c r="W95" s="24"/>
      <c r="X95" s="24"/>
      <c r="Y95" s="24">
        <v>24210264.353529412</v>
      </c>
      <c r="Z95" s="24">
        <f t="shared" si="1"/>
        <v>24210264.353529412</v>
      </c>
      <c r="AA95" s="25"/>
      <c r="AB95" s="25"/>
      <c r="AC95" s="26" t="s">
        <v>39</v>
      </c>
    </row>
    <row r="96" spans="2:29" s="27" customFormat="1" ht="74.25" hidden="1" x14ac:dyDescent="0.15">
      <c r="B96" s="13" t="s">
        <v>30</v>
      </c>
      <c r="C96" s="31" t="s">
        <v>31</v>
      </c>
      <c r="D96" s="31" t="s">
        <v>221</v>
      </c>
      <c r="E96" s="14" t="s">
        <v>241</v>
      </c>
      <c r="F96" s="15">
        <v>20160680810079</v>
      </c>
      <c r="G96" s="16" t="s">
        <v>223</v>
      </c>
      <c r="H96" s="31" t="s">
        <v>253</v>
      </c>
      <c r="I96" s="17" t="s">
        <v>254</v>
      </c>
      <c r="J96" s="29">
        <v>16</v>
      </c>
      <c r="K96" s="19" t="s">
        <v>37</v>
      </c>
      <c r="L96" s="20" t="s">
        <v>38</v>
      </c>
      <c r="M96" s="28"/>
      <c r="N96" s="24"/>
      <c r="O96" s="24"/>
      <c r="P96" s="24"/>
      <c r="Q96" s="24"/>
      <c r="R96" s="24"/>
      <c r="S96" s="24"/>
      <c r="T96" s="24"/>
      <c r="U96" s="24"/>
      <c r="V96" s="24"/>
      <c r="W96" s="24"/>
      <c r="X96" s="24"/>
      <c r="Y96" s="24">
        <v>24210264.353529412</v>
      </c>
      <c r="Z96" s="24">
        <f t="shared" si="1"/>
        <v>24210264.353529412</v>
      </c>
      <c r="AA96" s="25"/>
      <c r="AB96" s="25"/>
      <c r="AC96" s="26" t="s">
        <v>39</v>
      </c>
    </row>
    <row r="97" spans="2:29" s="27" customFormat="1" ht="132" hidden="1" x14ac:dyDescent="0.15">
      <c r="B97" s="13" t="s">
        <v>30</v>
      </c>
      <c r="C97" s="31" t="s">
        <v>31</v>
      </c>
      <c r="D97" s="31" t="s">
        <v>221</v>
      </c>
      <c r="E97" s="14" t="s">
        <v>255</v>
      </c>
      <c r="F97" s="15">
        <v>20160680810079</v>
      </c>
      <c r="G97" s="16" t="s">
        <v>223</v>
      </c>
      <c r="H97" s="31" t="s">
        <v>256</v>
      </c>
      <c r="I97" s="17" t="s">
        <v>257</v>
      </c>
      <c r="J97" s="29">
        <v>1</v>
      </c>
      <c r="K97" s="19" t="s">
        <v>37</v>
      </c>
      <c r="L97" s="20" t="s">
        <v>38</v>
      </c>
      <c r="M97" s="28"/>
      <c r="N97" s="24"/>
      <c r="O97" s="24"/>
      <c r="P97" s="24"/>
      <c r="Q97" s="24"/>
      <c r="R97" s="24"/>
      <c r="S97" s="24"/>
      <c r="T97" s="24"/>
      <c r="U97" s="24"/>
      <c r="V97" s="24"/>
      <c r="W97" s="24"/>
      <c r="X97" s="24"/>
      <c r="Y97" s="24">
        <v>24210264.353529412</v>
      </c>
      <c r="Z97" s="24">
        <f t="shared" si="1"/>
        <v>24210264.353529412</v>
      </c>
      <c r="AA97" s="25"/>
      <c r="AB97" s="25"/>
      <c r="AC97" s="26" t="s">
        <v>39</v>
      </c>
    </row>
    <row r="98" spans="2:29" s="27" customFormat="1" ht="107.25" hidden="1" x14ac:dyDescent="0.15">
      <c r="B98" s="13" t="s">
        <v>30</v>
      </c>
      <c r="C98" s="31" t="s">
        <v>31</v>
      </c>
      <c r="D98" s="31" t="s">
        <v>221</v>
      </c>
      <c r="E98" s="14" t="s">
        <v>99</v>
      </c>
      <c r="F98" s="15">
        <v>20160680810079</v>
      </c>
      <c r="G98" s="16" t="s">
        <v>223</v>
      </c>
      <c r="H98" s="31" t="s">
        <v>258</v>
      </c>
      <c r="I98" s="17" t="s">
        <v>254</v>
      </c>
      <c r="J98" s="29">
        <v>16</v>
      </c>
      <c r="K98" s="19" t="s">
        <v>37</v>
      </c>
      <c r="L98" s="20" t="s">
        <v>38</v>
      </c>
      <c r="M98" s="28"/>
      <c r="N98" s="24"/>
      <c r="O98" s="24"/>
      <c r="P98" s="24"/>
      <c r="Q98" s="24"/>
      <c r="R98" s="24"/>
      <c r="S98" s="24"/>
      <c r="T98" s="24"/>
      <c r="U98" s="24"/>
      <c r="V98" s="24"/>
      <c r="W98" s="24"/>
      <c r="X98" s="24"/>
      <c r="Y98" s="24">
        <v>24210264.353529412</v>
      </c>
      <c r="Z98" s="24">
        <f t="shared" si="1"/>
        <v>24210264.353529412</v>
      </c>
      <c r="AA98" s="25"/>
      <c r="AB98" s="25"/>
      <c r="AC98" s="26" t="s">
        <v>39</v>
      </c>
    </row>
    <row r="99" spans="2:29" s="27" customFormat="1" ht="74.25" hidden="1" x14ac:dyDescent="0.15">
      <c r="B99" s="13" t="s">
        <v>30</v>
      </c>
      <c r="C99" s="31" t="s">
        <v>31</v>
      </c>
      <c r="D99" s="31" t="s">
        <v>221</v>
      </c>
      <c r="E99" s="14" t="s">
        <v>99</v>
      </c>
      <c r="F99" s="15">
        <v>20160680810079</v>
      </c>
      <c r="G99" s="16" t="s">
        <v>223</v>
      </c>
      <c r="H99" s="31" t="s">
        <v>259</v>
      </c>
      <c r="I99" s="17" t="s">
        <v>101</v>
      </c>
      <c r="J99" s="29">
        <v>1</v>
      </c>
      <c r="K99" s="19" t="s">
        <v>37</v>
      </c>
      <c r="L99" s="20" t="s">
        <v>38</v>
      </c>
      <c r="M99" s="28"/>
      <c r="N99" s="24"/>
      <c r="O99" s="24"/>
      <c r="P99" s="24"/>
      <c r="Q99" s="24"/>
      <c r="R99" s="24"/>
      <c r="S99" s="24"/>
      <c r="T99" s="24"/>
      <c r="U99" s="24"/>
      <c r="V99" s="24"/>
      <c r="W99" s="24"/>
      <c r="X99" s="24"/>
      <c r="Y99" s="24">
        <v>24210264.353529412</v>
      </c>
      <c r="Z99" s="24">
        <f t="shared" si="1"/>
        <v>24210264.353529412</v>
      </c>
      <c r="AA99" s="25"/>
      <c r="AB99" s="25"/>
      <c r="AC99" s="26" t="s">
        <v>39</v>
      </c>
    </row>
    <row r="100" spans="2:29" s="27" customFormat="1" ht="74.25" hidden="1" x14ac:dyDescent="0.15">
      <c r="B100" s="13" t="s">
        <v>30</v>
      </c>
      <c r="C100" s="31" t="s">
        <v>31</v>
      </c>
      <c r="D100" s="31" t="s">
        <v>221</v>
      </c>
      <c r="E100" s="14" t="s">
        <v>99</v>
      </c>
      <c r="F100" s="15">
        <v>20160680810079</v>
      </c>
      <c r="G100" s="16" t="s">
        <v>223</v>
      </c>
      <c r="H100" s="31" t="s">
        <v>260</v>
      </c>
      <c r="I100" s="17" t="s">
        <v>261</v>
      </c>
      <c r="J100" s="29">
        <v>1</v>
      </c>
      <c r="K100" s="19" t="s">
        <v>37</v>
      </c>
      <c r="L100" s="20" t="s">
        <v>38</v>
      </c>
      <c r="M100" s="28"/>
      <c r="N100" s="24"/>
      <c r="O100" s="24"/>
      <c r="P100" s="24"/>
      <c r="Q100" s="24"/>
      <c r="R100" s="24"/>
      <c r="S100" s="24"/>
      <c r="T100" s="24"/>
      <c r="U100" s="24"/>
      <c r="V100" s="24"/>
      <c r="W100" s="24"/>
      <c r="X100" s="24"/>
      <c r="Y100" s="24">
        <v>24210264.353529412</v>
      </c>
      <c r="Z100" s="24">
        <f t="shared" si="1"/>
        <v>24210264.353529412</v>
      </c>
      <c r="AA100" s="25"/>
      <c r="AB100" s="25"/>
      <c r="AC100" s="26" t="s">
        <v>39</v>
      </c>
    </row>
    <row r="101" spans="2:29" s="27" customFormat="1" ht="90.75" hidden="1" x14ac:dyDescent="0.15">
      <c r="B101" s="13" t="s">
        <v>30</v>
      </c>
      <c r="C101" s="31" t="s">
        <v>31</v>
      </c>
      <c r="D101" s="31" t="s">
        <v>221</v>
      </c>
      <c r="E101" s="14" t="s">
        <v>120</v>
      </c>
      <c r="F101" s="15">
        <v>20160680810079</v>
      </c>
      <c r="G101" s="16" t="s">
        <v>223</v>
      </c>
      <c r="H101" s="31" t="s">
        <v>262</v>
      </c>
      <c r="I101" s="17" t="s">
        <v>263</v>
      </c>
      <c r="J101" s="29">
        <v>1</v>
      </c>
      <c r="K101" s="19" t="s">
        <v>37</v>
      </c>
      <c r="L101" s="20" t="s">
        <v>38</v>
      </c>
      <c r="M101" s="28"/>
      <c r="N101" s="24"/>
      <c r="O101" s="24"/>
      <c r="P101" s="24"/>
      <c r="Q101" s="24"/>
      <c r="R101" s="24"/>
      <c r="S101" s="24"/>
      <c r="T101" s="24"/>
      <c r="U101" s="24"/>
      <c r="V101" s="24"/>
      <c r="W101" s="24"/>
      <c r="X101" s="24"/>
      <c r="Y101" s="24">
        <v>24210264.353529412</v>
      </c>
      <c r="Z101" s="24">
        <f t="shared" si="1"/>
        <v>24210264.353529412</v>
      </c>
      <c r="AA101" s="25"/>
      <c r="AB101" s="25"/>
      <c r="AC101" s="26" t="s">
        <v>39</v>
      </c>
    </row>
    <row r="102" spans="2:29" s="27" customFormat="1" ht="173.25" hidden="1" x14ac:dyDescent="0.15">
      <c r="B102" s="13" t="s">
        <v>30</v>
      </c>
      <c r="C102" s="31" t="s">
        <v>31</v>
      </c>
      <c r="D102" s="31" t="s">
        <v>221</v>
      </c>
      <c r="E102" s="14" t="s">
        <v>264</v>
      </c>
      <c r="F102" s="15">
        <v>20160680810079</v>
      </c>
      <c r="G102" s="16" t="s">
        <v>223</v>
      </c>
      <c r="H102" s="31" t="s">
        <v>265</v>
      </c>
      <c r="I102" s="17" t="s">
        <v>265</v>
      </c>
      <c r="J102" s="29">
        <v>1</v>
      </c>
      <c r="K102" s="19" t="s">
        <v>37</v>
      </c>
      <c r="L102" s="20" t="s">
        <v>38</v>
      </c>
      <c r="M102" s="28"/>
      <c r="N102" s="24"/>
      <c r="O102" s="24"/>
      <c r="P102" s="24"/>
      <c r="Q102" s="24"/>
      <c r="R102" s="24"/>
      <c r="S102" s="24"/>
      <c r="T102" s="24"/>
      <c r="U102" s="24"/>
      <c r="V102" s="24"/>
      <c r="W102" s="24"/>
      <c r="X102" s="24"/>
      <c r="Y102" s="24">
        <v>24210264.353529412</v>
      </c>
      <c r="Z102" s="24">
        <f t="shared" si="1"/>
        <v>24210264.353529412</v>
      </c>
      <c r="AA102" s="25"/>
      <c r="AB102" s="25"/>
      <c r="AC102" s="26" t="s">
        <v>39</v>
      </c>
    </row>
    <row r="103" spans="2:29" s="27" customFormat="1" ht="82.5" hidden="1" x14ac:dyDescent="0.15">
      <c r="B103" s="13" t="s">
        <v>30</v>
      </c>
      <c r="C103" s="31" t="s">
        <v>31</v>
      </c>
      <c r="D103" s="31" t="s">
        <v>221</v>
      </c>
      <c r="E103" s="14" t="s">
        <v>264</v>
      </c>
      <c r="F103" s="15">
        <v>20160680810079</v>
      </c>
      <c r="G103" s="16" t="s">
        <v>223</v>
      </c>
      <c r="H103" s="31" t="s">
        <v>266</v>
      </c>
      <c r="I103" s="17" t="s">
        <v>267</v>
      </c>
      <c r="J103" s="29">
        <v>1</v>
      </c>
      <c r="K103" s="19" t="s">
        <v>37</v>
      </c>
      <c r="L103" s="20" t="s">
        <v>38</v>
      </c>
      <c r="M103" s="28"/>
      <c r="N103" s="24"/>
      <c r="O103" s="24"/>
      <c r="P103" s="24"/>
      <c r="Q103" s="24"/>
      <c r="R103" s="24"/>
      <c r="S103" s="24"/>
      <c r="T103" s="24"/>
      <c r="U103" s="24"/>
      <c r="V103" s="24"/>
      <c r="W103" s="24"/>
      <c r="X103" s="24"/>
      <c r="Y103" s="24">
        <v>24210264.353529412</v>
      </c>
      <c r="Z103" s="24">
        <f t="shared" si="1"/>
        <v>24210264.353529412</v>
      </c>
      <c r="AA103" s="25"/>
      <c r="AB103" s="25"/>
      <c r="AC103" s="26" t="s">
        <v>39</v>
      </c>
    </row>
    <row r="104" spans="2:29" s="27" customFormat="1" ht="74.25" hidden="1" x14ac:dyDescent="0.15">
      <c r="B104" s="13" t="s">
        <v>30</v>
      </c>
      <c r="C104" s="31" t="s">
        <v>31</v>
      </c>
      <c r="D104" s="31" t="s">
        <v>221</v>
      </c>
      <c r="E104" s="14" t="s">
        <v>264</v>
      </c>
      <c r="F104" s="15">
        <v>20160680810079</v>
      </c>
      <c r="G104" s="16" t="s">
        <v>223</v>
      </c>
      <c r="H104" s="31" t="s">
        <v>268</v>
      </c>
      <c r="I104" s="17" t="s">
        <v>43</v>
      </c>
      <c r="J104" s="29">
        <v>1</v>
      </c>
      <c r="K104" s="19" t="s">
        <v>37</v>
      </c>
      <c r="L104" s="20" t="s">
        <v>38</v>
      </c>
      <c r="M104" s="28"/>
      <c r="N104" s="24"/>
      <c r="O104" s="24"/>
      <c r="P104" s="24"/>
      <c r="Q104" s="24"/>
      <c r="R104" s="24"/>
      <c r="S104" s="24"/>
      <c r="T104" s="24"/>
      <c r="U104" s="24"/>
      <c r="V104" s="24"/>
      <c r="W104" s="24"/>
      <c r="X104" s="24"/>
      <c r="Y104" s="24">
        <v>24210264.353529412</v>
      </c>
      <c r="Z104" s="24">
        <f t="shared" si="1"/>
        <v>24210264.353529412</v>
      </c>
      <c r="AA104" s="25"/>
      <c r="AB104" s="25"/>
      <c r="AC104" s="26" t="s">
        <v>39</v>
      </c>
    </row>
    <row r="105" spans="2:29" s="27" customFormat="1" ht="99" hidden="1" x14ac:dyDescent="0.15">
      <c r="B105" s="13" t="s">
        <v>30</v>
      </c>
      <c r="C105" s="31" t="s">
        <v>31</v>
      </c>
      <c r="D105" s="31" t="s">
        <v>221</v>
      </c>
      <c r="E105" s="14" t="s">
        <v>33</v>
      </c>
      <c r="F105" s="15">
        <v>20160680810079</v>
      </c>
      <c r="G105" s="16" t="s">
        <v>223</v>
      </c>
      <c r="H105" s="31" t="s">
        <v>269</v>
      </c>
      <c r="I105" s="17" t="s">
        <v>270</v>
      </c>
      <c r="J105" s="32">
        <v>1</v>
      </c>
      <c r="K105" s="19" t="s">
        <v>37</v>
      </c>
      <c r="L105" s="20" t="s">
        <v>38</v>
      </c>
      <c r="M105" s="28"/>
      <c r="N105" s="24"/>
      <c r="O105" s="24"/>
      <c r="P105" s="24"/>
      <c r="Q105" s="24"/>
      <c r="R105" s="24"/>
      <c r="S105" s="24"/>
      <c r="T105" s="24"/>
      <c r="U105" s="24"/>
      <c r="V105" s="24"/>
      <c r="W105" s="24"/>
      <c r="X105" s="24"/>
      <c r="Y105" s="24">
        <v>24210264.353529412</v>
      </c>
      <c r="Z105" s="24">
        <f t="shared" si="1"/>
        <v>24210264.353529412</v>
      </c>
      <c r="AA105" s="25"/>
      <c r="AB105" s="25"/>
      <c r="AC105" s="26" t="s">
        <v>39</v>
      </c>
    </row>
    <row r="106" spans="2:29" s="27" customFormat="1" ht="149.44999999999999" hidden="1" customHeight="1" x14ac:dyDescent="0.15">
      <c r="B106" s="13" t="s">
        <v>30</v>
      </c>
      <c r="C106" s="31" t="s">
        <v>31</v>
      </c>
      <c r="D106" s="31" t="s">
        <v>221</v>
      </c>
      <c r="E106" s="14" t="s">
        <v>271</v>
      </c>
      <c r="F106" s="15">
        <v>20160680810079</v>
      </c>
      <c r="G106" s="16" t="s">
        <v>223</v>
      </c>
      <c r="H106" s="31" t="s">
        <v>272</v>
      </c>
      <c r="I106" s="17" t="s">
        <v>273</v>
      </c>
      <c r="J106" s="32">
        <v>0.8</v>
      </c>
      <c r="K106" s="19" t="s">
        <v>37</v>
      </c>
      <c r="L106" s="20" t="s">
        <v>38</v>
      </c>
      <c r="M106" s="28"/>
      <c r="N106" s="24"/>
      <c r="O106" s="24"/>
      <c r="P106" s="24"/>
      <c r="Q106" s="24"/>
      <c r="R106" s="24"/>
      <c r="S106" s="24"/>
      <c r="T106" s="24"/>
      <c r="U106" s="24"/>
      <c r="V106" s="24"/>
      <c r="W106" s="24"/>
      <c r="X106" s="24"/>
      <c r="Y106" s="24">
        <v>24210264.353529412</v>
      </c>
      <c r="Z106" s="24">
        <f t="shared" si="1"/>
        <v>24210264.353529412</v>
      </c>
      <c r="AA106" s="25"/>
      <c r="AB106" s="25"/>
      <c r="AC106" s="26" t="s">
        <v>39</v>
      </c>
    </row>
    <row r="107" spans="2:29" s="27" customFormat="1" ht="73.900000000000006" hidden="1" customHeight="1" x14ac:dyDescent="0.15">
      <c r="B107" s="13" t="s">
        <v>30</v>
      </c>
      <c r="C107" s="31"/>
      <c r="D107" s="31"/>
      <c r="E107" s="14"/>
      <c r="F107" s="15"/>
      <c r="G107" s="16"/>
      <c r="H107" s="33" t="s">
        <v>274</v>
      </c>
      <c r="I107" s="33" t="s">
        <v>275</v>
      </c>
      <c r="J107" s="32">
        <v>0.04</v>
      </c>
      <c r="K107" s="19" t="s">
        <v>37</v>
      </c>
      <c r="L107" s="20" t="s">
        <v>38</v>
      </c>
      <c r="M107" s="28"/>
      <c r="N107" s="24"/>
      <c r="O107" s="24"/>
      <c r="P107" s="24"/>
      <c r="Q107" s="24"/>
      <c r="R107" s="24"/>
      <c r="S107" s="24"/>
      <c r="T107" s="24"/>
      <c r="U107" s="24"/>
      <c r="V107" s="24"/>
      <c r="W107" s="24"/>
      <c r="X107" s="24"/>
      <c r="Y107" s="24">
        <v>24210264.353529412</v>
      </c>
      <c r="Z107" s="24">
        <f t="shared" si="1"/>
        <v>24210264.353529412</v>
      </c>
      <c r="AA107" s="25"/>
      <c r="AB107" s="25"/>
      <c r="AC107" s="26" t="s">
        <v>39</v>
      </c>
    </row>
    <row r="108" spans="2:29" s="27" customFormat="1" ht="115.5" hidden="1" x14ac:dyDescent="0.15">
      <c r="B108" s="13" t="s">
        <v>30</v>
      </c>
      <c r="C108" s="31" t="s">
        <v>31</v>
      </c>
      <c r="D108" s="31" t="s">
        <v>221</v>
      </c>
      <c r="E108" s="14" t="s">
        <v>271</v>
      </c>
      <c r="F108" s="15">
        <v>20160680810079</v>
      </c>
      <c r="G108" s="16" t="s">
        <v>223</v>
      </c>
      <c r="H108" s="31" t="s">
        <v>276</v>
      </c>
      <c r="I108" s="17" t="s">
        <v>277</v>
      </c>
      <c r="J108" s="29">
        <v>1</v>
      </c>
      <c r="K108" s="19" t="s">
        <v>37</v>
      </c>
      <c r="L108" s="20" t="s">
        <v>38</v>
      </c>
      <c r="M108" s="28"/>
      <c r="N108" s="24"/>
      <c r="O108" s="24"/>
      <c r="P108" s="24"/>
      <c r="Q108" s="24"/>
      <c r="R108" s="24"/>
      <c r="S108" s="24"/>
      <c r="T108" s="24"/>
      <c r="U108" s="24"/>
      <c r="V108" s="24"/>
      <c r="W108" s="24"/>
      <c r="X108" s="24"/>
      <c r="Y108" s="24">
        <v>24210264.353529412</v>
      </c>
      <c r="Z108" s="24">
        <f t="shared" si="1"/>
        <v>24210264.353529412</v>
      </c>
      <c r="AA108" s="25"/>
      <c r="AB108" s="25"/>
      <c r="AC108" s="26" t="s">
        <v>39</v>
      </c>
    </row>
    <row r="109" spans="2:29" s="27" customFormat="1" ht="115.5" hidden="1" x14ac:dyDescent="0.15">
      <c r="B109" s="13" t="s">
        <v>30</v>
      </c>
      <c r="C109" s="31" t="s">
        <v>31</v>
      </c>
      <c r="D109" s="31" t="s">
        <v>221</v>
      </c>
      <c r="E109" s="14" t="s">
        <v>264</v>
      </c>
      <c r="F109" s="15">
        <v>20160680810079</v>
      </c>
      <c r="G109" s="16" t="s">
        <v>223</v>
      </c>
      <c r="H109" s="31" t="s">
        <v>278</v>
      </c>
      <c r="I109" s="17" t="s">
        <v>89</v>
      </c>
      <c r="J109" s="29">
        <v>1</v>
      </c>
      <c r="K109" s="19" t="s">
        <v>37</v>
      </c>
      <c r="L109" s="20" t="s">
        <v>38</v>
      </c>
      <c r="M109" s="28"/>
      <c r="N109" s="24"/>
      <c r="O109" s="24"/>
      <c r="P109" s="24"/>
      <c r="Q109" s="24"/>
      <c r="R109" s="24"/>
      <c r="S109" s="24"/>
      <c r="T109" s="24"/>
      <c r="U109" s="24"/>
      <c r="V109" s="24"/>
      <c r="W109" s="24"/>
      <c r="X109" s="24"/>
      <c r="Y109" s="24">
        <v>24210264.353529412</v>
      </c>
      <c r="Z109" s="24">
        <f t="shared" si="1"/>
        <v>24210264.353529412</v>
      </c>
      <c r="AA109" s="25"/>
      <c r="AB109" s="25"/>
      <c r="AC109" s="26" t="s">
        <v>39</v>
      </c>
    </row>
    <row r="110" spans="2:29" s="27" customFormat="1" ht="74.25" hidden="1" x14ac:dyDescent="0.15">
      <c r="B110" s="13" t="s">
        <v>30</v>
      </c>
      <c r="C110" s="31" t="s">
        <v>31</v>
      </c>
      <c r="D110" s="31" t="s">
        <v>221</v>
      </c>
      <c r="E110" s="14" t="s">
        <v>225</v>
      </c>
      <c r="F110" s="15">
        <v>20160680810079</v>
      </c>
      <c r="G110" s="16" t="s">
        <v>223</v>
      </c>
      <c r="H110" s="31" t="s">
        <v>279</v>
      </c>
      <c r="I110" s="17" t="s">
        <v>280</v>
      </c>
      <c r="J110" s="29">
        <v>4</v>
      </c>
      <c r="K110" s="19" t="s">
        <v>37</v>
      </c>
      <c r="L110" s="20" t="s">
        <v>38</v>
      </c>
      <c r="M110" s="28"/>
      <c r="N110" s="24"/>
      <c r="O110" s="24"/>
      <c r="P110" s="24"/>
      <c r="Q110" s="24"/>
      <c r="R110" s="24"/>
      <c r="S110" s="24"/>
      <c r="T110" s="24"/>
      <c r="U110" s="24"/>
      <c r="V110" s="24"/>
      <c r="W110" s="24"/>
      <c r="X110" s="24"/>
      <c r="Y110" s="24">
        <v>24210264.353529412</v>
      </c>
      <c r="Z110" s="24">
        <f t="shared" si="1"/>
        <v>24210264.353529412</v>
      </c>
      <c r="AA110" s="25"/>
      <c r="AB110" s="25"/>
      <c r="AC110" s="26" t="s">
        <v>39</v>
      </c>
    </row>
    <row r="111" spans="2:29" s="27" customFormat="1" ht="74.25" hidden="1" x14ac:dyDescent="0.15">
      <c r="B111" s="13" t="s">
        <v>30</v>
      </c>
      <c r="C111" s="31" t="s">
        <v>31</v>
      </c>
      <c r="D111" s="31" t="s">
        <v>221</v>
      </c>
      <c r="E111" s="14" t="s">
        <v>225</v>
      </c>
      <c r="F111" s="15">
        <v>20160680810079</v>
      </c>
      <c r="G111" s="16" t="s">
        <v>223</v>
      </c>
      <c r="H111" s="31" t="s">
        <v>281</v>
      </c>
      <c r="I111" s="17" t="s">
        <v>282</v>
      </c>
      <c r="J111" s="29">
        <v>1</v>
      </c>
      <c r="K111" s="19" t="s">
        <v>37</v>
      </c>
      <c r="L111" s="20" t="s">
        <v>38</v>
      </c>
      <c r="M111" s="28"/>
      <c r="N111" s="24"/>
      <c r="O111" s="24"/>
      <c r="P111" s="24"/>
      <c r="Q111" s="24"/>
      <c r="R111" s="24"/>
      <c r="S111" s="24"/>
      <c r="T111" s="24"/>
      <c r="U111" s="24"/>
      <c r="V111" s="24"/>
      <c r="W111" s="24"/>
      <c r="X111" s="24"/>
      <c r="Y111" s="24">
        <v>24210264.353529412</v>
      </c>
      <c r="Z111" s="24">
        <f t="shared" si="1"/>
        <v>24210264.353529412</v>
      </c>
      <c r="AA111" s="25"/>
      <c r="AB111" s="25"/>
      <c r="AC111" s="26" t="s">
        <v>39</v>
      </c>
    </row>
    <row r="112" spans="2:29" s="27" customFormat="1" ht="90.75" hidden="1" x14ac:dyDescent="0.15">
      <c r="B112" s="13" t="s">
        <v>30</v>
      </c>
      <c r="C112" s="31" t="s">
        <v>31</v>
      </c>
      <c r="D112" s="31" t="s">
        <v>283</v>
      </c>
      <c r="E112" s="14" t="s">
        <v>284</v>
      </c>
      <c r="F112" s="34">
        <v>20160680810099</v>
      </c>
      <c r="G112" s="16" t="s">
        <v>285</v>
      </c>
      <c r="H112" s="31" t="s">
        <v>286</v>
      </c>
      <c r="I112" s="17" t="s">
        <v>287</v>
      </c>
      <c r="J112" s="29">
        <v>1</v>
      </c>
      <c r="K112" s="19" t="s">
        <v>37</v>
      </c>
      <c r="L112" s="20" t="s">
        <v>38</v>
      </c>
      <c r="M112" s="28"/>
      <c r="N112" s="24"/>
      <c r="O112" s="24"/>
      <c r="P112" s="24"/>
      <c r="Q112" s="24"/>
      <c r="R112" s="24"/>
      <c r="S112" s="24"/>
      <c r="T112" s="24"/>
      <c r="U112" s="24">
        <v>6885488.3518181825</v>
      </c>
      <c r="V112" s="24"/>
      <c r="W112" s="24"/>
      <c r="X112" s="24"/>
      <c r="Y112" s="24"/>
      <c r="Z112" s="24">
        <f t="shared" si="1"/>
        <v>6885488.3518181825</v>
      </c>
      <c r="AA112" s="25"/>
      <c r="AB112" s="25"/>
      <c r="AC112" s="26" t="s">
        <v>39</v>
      </c>
    </row>
    <row r="113" spans="2:29" s="27" customFormat="1" ht="90.75" hidden="1" x14ac:dyDescent="0.15">
      <c r="B113" s="13" t="s">
        <v>30</v>
      </c>
      <c r="C113" s="31" t="s">
        <v>31</v>
      </c>
      <c r="D113" s="31" t="s">
        <v>283</v>
      </c>
      <c r="E113" s="14" t="s">
        <v>288</v>
      </c>
      <c r="F113" s="34">
        <v>20160680810099</v>
      </c>
      <c r="G113" s="16" t="s">
        <v>285</v>
      </c>
      <c r="H113" s="31" t="s">
        <v>289</v>
      </c>
      <c r="I113" s="17" t="s">
        <v>290</v>
      </c>
      <c r="J113" s="29">
        <v>1</v>
      </c>
      <c r="K113" s="19" t="s">
        <v>37</v>
      </c>
      <c r="L113" s="20" t="s">
        <v>38</v>
      </c>
      <c r="M113" s="28"/>
      <c r="N113" s="24"/>
      <c r="O113" s="24"/>
      <c r="P113" s="24"/>
      <c r="Q113" s="24"/>
      <c r="R113" s="24"/>
      <c r="S113" s="24"/>
      <c r="T113" s="24"/>
      <c r="U113" s="24">
        <v>6885488.3518181825</v>
      </c>
      <c r="V113" s="24"/>
      <c r="W113" s="24"/>
      <c r="X113" s="24"/>
      <c r="Y113" s="24"/>
      <c r="Z113" s="24">
        <f t="shared" si="1"/>
        <v>6885488.3518181825</v>
      </c>
      <c r="AA113" s="25"/>
      <c r="AB113" s="25"/>
      <c r="AC113" s="26" t="s">
        <v>39</v>
      </c>
    </row>
    <row r="114" spans="2:29" s="27" customFormat="1" ht="123.75" hidden="1" x14ac:dyDescent="0.15">
      <c r="B114" s="13" t="s">
        <v>30</v>
      </c>
      <c r="C114" s="31" t="s">
        <v>31</v>
      </c>
      <c r="D114" s="31" t="s">
        <v>283</v>
      </c>
      <c r="E114" s="14" t="s">
        <v>284</v>
      </c>
      <c r="F114" s="34">
        <v>20160680810099</v>
      </c>
      <c r="G114" s="16" t="s">
        <v>285</v>
      </c>
      <c r="H114" s="31" t="s">
        <v>291</v>
      </c>
      <c r="I114" s="17" t="s">
        <v>287</v>
      </c>
      <c r="J114" s="29">
        <v>1</v>
      </c>
      <c r="K114" s="19" t="s">
        <v>37</v>
      </c>
      <c r="L114" s="20" t="s">
        <v>38</v>
      </c>
      <c r="M114" s="28"/>
      <c r="N114" s="24"/>
      <c r="O114" s="24"/>
      <c r="P114" s="24"/>
      <c r="Q114" s="24"/>
      <c r="R114" s="24"/>
      <c r="S114" s="24"/>
      <c r="T114" s="24"/>
      <c r="U114" s="24">
        <v>6885488.3518181825</v>
      </c>
      <c r="V114" s="24"/>
      <c r="W114" s="24"/>
      <c r="X114" s="24"/>
      <c r="Y114" s="24"/>
      <c r="Z114" s="24">
        <f t="shared" si="1"/>
        <v>6885488.3518181825</v>
      </c>
      <c r="AA114" s="25"/>
      <c r="AB114" s="25"/>
      <c r="AC114" s="26" t="s">
        <v>39</v>
      </c>
    </row>
    <row r="115" spans="2:29" s="27" customFormat="1" ht="90.75" hidden="1" x14ac:dyDescent="0.15">
      <c r="B115" s="13" t="s">
        <v>30</v>
      </c>
      <c r="C115" s="31" t="s">
        <v>31</v>
      </c>
      <c r="D115" s="31" t="s">
        <v>283</v>
      </c>
      <c r="E115" s="14" t="s">
        <v>288</v>
      </c>
      <c r="F115" s="34">
        <v>20160680810099</v>
      </c>
      <c r="G115" s="16" t="s">
        <v>285</v>
      </c>
      <c r="H115" s="31" t="s">
        <v>292</v>
      </c>
      <c r="I115" s="17" t="s">
        <v>293</v>
      </c>
      <c r="J115" s="29">
        <v>1</v>
      </c>
      <c r="K115" s="19" t="s">
        <v>37</v>
      </c>
      <c r="L115" s="20" t="s">
        <v>38</v>
      </c>
      <c r="M115" s="28"/>
      <c r="N115" s="24"/>
      <c r="O115" s="24"/>
      <c r="P115" s="24"/>
      <c r="Q115" s="24"/>
      <c r="R115" s="24"/>
      <c r="S115" s="24"/>
      <c r="T115" s="24"/>
      <c r="U115" s="24">
        <v>6885488.3518181825</v>
      </c>
      <c r="V115" s="24"/>
      <c r="W115" s="24"/>
      <c r="X115" s="24"/>
      <c r="Y115" s="24"/>
      <c r="Z115" s="24">
        <f t="shared" si="1"/>
        <v>6885488.3518181825</v>
      </c>
      <c r="AA115" s="25"/>
      <c r="AB115" s="25"/>
      <c r="AC115" s="26" t="s">
        <v>39</v>
      </c>
    </row>
    <row r="116" spans="2:29" s="27" customFormat="1" ht="90.75" hidden="1" x14ac:dyDescent="0.15">
      <c r="B116" s="13" t="s">
        <v>30</v>
      </c>
      <c r="C116" s="31" t="s">
        <v>31</v>
      </c>
      <c r="D116" s="31" t="s">
        <v>283</v>
      </c>
      <c r="E116" s="14" t="s">
        <v>284</v>
      </c>
      <c r="F116" s="34">
        <v>20160680810099</v>
      </c>
      <c r="G116" s="16" t="s">
        <v>285</v>
      </c>
      <c r="H116" s="31" t="s">
        <v>294</v>
      </c>
      <c r="I116" s="17" t="s">
        <v>295</v>
      </c>
      <c r="J116" s="29">
        <v>3</v>
      </c>
      <c r="K116" s="19" t="s">
        <v>37</v>
      </c>
      <c r="L116" s="20" t="s">
        <v>38</v>
      </c>
      <c r="M116" s="28"/>
      <c r="N116" s="24"/>
      <c r="O116" s="24"/>
      <c r="P116" s="24"/>
      <c r="Q116" s="24"/>
      <c r="R116" s="24"/>
      <c r="S116" s="24"/>
      <c r="T116" s="24"/>
      <c r="U116" s="24">
        <v>6885488.3518181825</v>
      </c>
      <c r="V116" s="24"/>
      <c r="W116" s="24"/>
      <c r="X116" s="24"/>
      <c r="Y116" s="24"/>
      <c r="Z116" s="24">
        <f t="shared" si="1"/>
        <v>6885488.3518181825</v>
      </c>
      <c r="AA116" s="25"/>
      <c r="AB116" s="25"/>
      <c r="AC116" s="26" t="s">
        <v>39</v>
      </c>
    </row>
    <row r="117" spans="2:29" s="27" customFormat="1" ht="90.75" hidden="1" x14ac:dyDescent="0.15">
      <c r="B117" s="13" t="s">
        <v>30</v>
      </c>
      <c r="C117" s="31" t="s">
        <v>31</v>
      </c>
      <c r="D117" s="31" t="s">
        <v>283</v>
      </c>
      <c r="E117" s="14" t="s">
        <v>288</v>
      </c>
      <c r="F117" s="34">
        <v>20160680810099</v>
      </c>
      <c r="G117" s="16" t="s">
        <v>285</v>
      </c>
      <c r="H117" s="31" t="s">
        <v>296</v>
      </c>
      <c r="I117" s="17" t="s">
        <v>297</v>
      </c>
      <c r="J117" s="32">
        <v>1</v>
      </c>
      <c r="K117" s="19" t="s">
        <v>37</v>
      </c>
      <c r="L117" s="20" t="s">
        <v>38</v>
      </c>
      <c r="M117" s="28"/>
      <c r="N117" s="24"/>
      <c r="O117" s="24"/>
      <c r="P117" s="24"/>
      <c r="Q117" s="24"/>
      <c r="R117" s="24"/>
      <c r="S117" s="24"/>
      <c r="T117" s="24"/>
      <c r="U117" s="24">
        <v>6885488.3518181825</v>
      </c>
      <c r="V117" s="24"/>
      <c r="W117" s="24"/>
      <c r="X117" s="24"/>
      <c r="Y117" s="24"/>
      <c r="Z117" s="24">
        <f t="shared" si="1"/>
        <v>6885488.3518181825</v>
      </c>
      <c r="AA117" s="25"/>
      <c r="AB117" s="25"/>
      <c r="AC117" s="26" t="s">
        <v>39</v>
      </c>
    </row>
    <row r="118" spans="2:29" s="27" customFormat="1" ht="90.75" hidden="1" x14ac:dyDescent="0.15">
      <c r="B118" s="13" t="s">
        <v>30</v>
      </c>
      <c r="C118" s="31" t="s">
        <v>31</v>
      </c>
      <c r="D118" s="31" t="s">
        <v>283</v>
      </c>
      <c r="E118" s="14" t="s">
        <v>288</v>
      </c>
      <c r="F118" s="34">
        <v>20160680810099</v>
      </c>
      <c r="G118" s="16" t="s">
        <v>285</v>
      </c>
      <c r="H118" s="31" t="s">
        <v>298</v>
      </c>
      <c r="I118" s="17" t="s">
        <v>299</v>
      </c>
      <c r="J118" s="29">
        <v>16</v>
      </c>
      <c r="K118" s="19" t="s">
        <v>37</v>
      </c>
      <c r="L118" s="20" t="s">
        <v>38</v>
      </c>
      <c r="M118" s="28"/>
      <c r="N118" s="24"/>
      <c r="O118" s="24"/>
      <c r="P118" s="24"/>
      <c r="Q118" s="24"/>
      <c r="R118" s="24"/>
      <c r="S118" s="24"/>
      <c r="T118" s="24"/>
      <c r="U118" s="24">
        <v>6885488.3518181825</v>
      </c>
      <c r="V118" s="24"/>
      <c r="W118" s="24"/>
      <c r="X118" s="24"/>
      <c r="Y118" s="24"/>
      <c r="Z118" s="24">
        <f t="shared" si="1"/>
        <v>6885488.3518181825</v>
      </c>
      <c r="AA118" s="25"/>
      <c r="AB118" s="25"/>
      <c r="AC118" s="26" t="s">
        <v>39</v>
      </c>
    </row>
    <row r="119" spans="2:29" s="27" customFormat="1" ht="90.75" hidden="1" x14ac:dyDescent="0.15">
      <c r="B119" s="13" t="s">
        <v>30</v>
      </c>
      <c r="C119" s="31" t="s">
        <v>31</v>
      </c>
      <c r="D119" s="31" t="s">
        <v>283</v>
      </c>
      <c r="E119" s="14" t="s">
        <v>288</v>
      </c>
      <c r="F119" s="34">
        <v>20160680810099</v>
      </c>
      <c r="G119" s="16" t="s">
        <v>285</v>
      </c>
      <c r="H119" s="31" t="s">
        <v>300</v>
      </c>
      <c r="I119" s="17" t="s">
        <v>301</v>
      </c>
      <c r="J119" s="29">
        <v>44</v>
      </c>
      <c r="K119" s="19" t="s">
        <v>37</v>
      </c>
      <c r="L119" s="20" t="s">
        <v>38</v>
      </c>
      <c r="M119" s="28"/>
      <c r="N119" s="24"/>
      <c r="O119" s="24"/>
      <c r="P119" s="24"/>
      <c r="Q119" s="24"/>
      <c r="R119" s="24"/>
      <c r="S119" s="24"/>
      <c r="T119" s="24"/>
      <c r="U119" s="24">
        <v>6885488.3518181825</v>
      </c>
      <c r="V119" s="24"/>
      <c r="W119" s="24"/>
      <c r="X119" s="24"/>
      <c r="Y119" s="24"/>
      <c r="Z119" s="24">
        <f t="shared" si="1"/>
        <v>6885488.3518181825</v>
      </c>
      <c r="AA119" s="25"/>
      <c r="AB119" s="25"/>
      <c r="AC119" s="26" t="s">
        <v>39</v>
      </c>
    </row>
    <row r="120" spans="2:29" s="27" customFormat="1" ht="99" hidden="1" x14ac:dyDescent="0.15">
      <c r="B120" s="13" t="s">
        <v>30</v>
      </c>
      <c r="C120" s="31" t="s">
        <v>31</v>
      </c>
      <c r="D120" s="31" t="s">
        <v>283</v>
      </c>
      <c r="E120" s="14" t="s">
        <v>191</v>
      </c>
      <c r="F120" s="34">
        <v>20160680810099</v>
      </c>
      <c r="G120" s="16" t="s">
        <v>302</v>
      </c>
      <c r="H120" s="31" t="s">
        <v>303</v>
      </c>
      <c r="I120" s="17" t="s">
        <v>304</v>
      </c>
      <c r="J120" s="29">
        <v>10</v>
      </c>
      <c r="K120" s="19" t="s">
        <v>37</v>
      </c>
      <c r="L120" s="20" t="s">
        <v>38</v>
      </c>
      <c r="M120" s="28"/>
      <c r="N120" s="24"/>
      <c r="O120" s="24"/>
      <c r="P120" s="24"/>
      <c r="Q120" s="24"/>
      <c r="R120" s="24"/>
      <c r="S120" s="24"/>
      <c r="T120" s="24"/>
      <c r="U120" s="24">
        <v>6885488.3518181825</v>
      </c>
      <c r="V120" s="24"/>
      <c r="W120" s="24"/>
      <c r="X120" s="24"/>
      <c r="Y120" s="24"/>
      <c r="Z120" s="24">
        <f t="shared" si="1"/>
        <v>6885488.3518181825</v>
      </c>
      <c r="AA120" s="25"/>
      <c r="AB120" s="25"/>
      <c r="AC120" s="26" t="s">
        <v>39</v>
      </c>
    </row>
    <row r="121" spans="2:29" s="27" customFormat="1" ht="90.75" hidden="1" x14ac:dyDescent="0.15">
      <c r="B121" s="13" t="s">
        <v>30</v>
      </c>
      <c r="C121" s="31" t="s">
        <v>31</v>
      </c>
      <c r="D121" s="31" t="s">
        <v>283</v>
      </c>
      <c r="E121" s="14" t="s">
        <v>305</v>
      </c>
      <c r="F121" s="34">
        <v>20160680810099</v>
      </c>
      <c r="G121" s="16" t="s">
        <v>285</v>
      </c>
      <c r="H121" s="31" t="s">
        <v>306</v>
      </c>
      <c r="I121" s="17" t="s">
        <v>307</v>
      </c>
      <c r="J121" s="29">
        <v>6</v>
      </c>
      <c r="K121" s="19" t="s">
        <v>37</v>
      </c>
      <c r="L121" s="20" t="s">
        <v>38</v>
      </c>
      <c r="M121" s="28"/>
      <c r="N121" s="24"/>
      <c r="O121" s="24"/>
      <c r="P121" s="24"/>
      <c r="Q121" s="24"/>
      <c r="R121" s="24"/>
      <c r="S121" s="24"/>
      <c r="T121" s="24"/>
      <c r="U121" s="24">
        <v>6885488.3518181825</v>
      </c>
      <c r="V121" s="24"/>
      <c r="W121" s="24"/>
      <c r="X121" s="24"/>
      <c r="Y121" s="24"/>
      <c r="Z121" s="24">
        <f t="shared" si="1"/>
        <v>6885488.3518181825</v>
      </c>
      <c r="AA121" s="25"/>
      <c r="AB121" s="25"/>
      <c r="AC121" s="26" t="s">
        <v>39</v>
      </c>
    </row>
    <row r="122" spans="2:29" s="27" customFormat="1" ht="90.75" hidden="1" x14ac:dyDescent="0.15">
      <c r="B122" s="13" t="s">
        <v>30</v>
      </c>
      <c r="C122" s="31" t="s">
        <v>31</v>
      </c>
      <c r="D122" s="31" t="s">
        <v>283</v>
      </c>
      <c r="E122" s="14" t="s">
        <v>195</v>
      </c>
      <c r="F122" s="34">
        <v>20160680810099</v>
      </c>
      <c r="G122" s="16" t="s">
        <v>285</v>
      </c>
      <c r="H122" s="31" t="s">
        <v>308</v>
      </c>
      <c r="I122" s="17" t="s">
        <v>309</v>
      </c>
      <c r="J122" s="29">
        <v>1</v>
      </c>
      <c r="K122" s="19" t="s">
        <v>37</v>
      </c>
      <c r="L122" s="20" t="s">
        <v>38</v>
      </c>
      <c r="M122" s="28"/>
      <c r="N122" s="24"/>
      <c r="O122" s="24"/>
      <c r="P122" s="24"/>
      <c r="Q122" s="24"/>
      <c r="R122" s="24"/>
      <c r="S122" s="24"/>
      <c r="T122" s="24"/>
      <c r="U122" s="24">
        <v>6885488.3518181825</v>
      </c>
      <c r="V122" s="24"/>
      <c r="W122" s="24"/>
      <c r="X122" s="24"/>
      <c r="Y122" s="24"/>
      <c r="Z122" s="24">
        <f t="shared" si="1"/>
        <v>6885488.3518181825</v>
      </c>
      <c r="AA122" s="25"/>
      <c r="AB122" s="25"/>
      <c r="AC122" s="26" t="s">
        <v>39</v>
      </c>
    </row>
    <row r="123" spans="2:29" s="27" customFormat="1" ht="90.75" hidden="1" x14ac:dyDescent="0.15">
      <c r="B123" s="13" t="s">
        <v>30</v>
      </c>
      <c r="C123" s="31" t="s">
        <v>31</v>
      </c>
      <c r="D123" s="31" t="s">
        <v>283</v>
      </c>
      <c r="E123" s="14" t="s">
        <v>310</v>
      </c>
      <c r="F123" s="34">
        <v>20160680810099</v>
      </c>
      <c r="G123" s="16" t="s">
        <v>285</v>
      </c>
      <c r="H123" s="31" t="s">
        <v>311</v>
      </c>
      <c r="I123" s="17" t="s">
        <v>312</v>
      </c>
      <c r="J123" s="32">
        <v>1</v>
      </c>
      <c r="K123" s="19" t="s">
        <v>37</v>
      </c>
      <c r="L123" s="20" t="s">
        <v>38</v>
      </c>
      <c r="M123" s="28"/>
      <c r="N123" s="24"/>
      <c r="O123" s="24"/>
      <c r="P123" s="24"/>
      <c r="Q123" s="24"/>
      <c r="R123" s="24"/>
      <c r="S123" s="24"/>
      <c r="T123" s="24"/>
      <c r="U123" s="24">
        <v>6885488.3518181825</v>
      </c>
      <c r="V123" s="24"/>
      <c r="W123" s="24"/>
      <c r="X123" s="24"/>
      <c r="Y123" s="24"/>
      <c r="Z123" s="24">
        <f t="shared" si="1"/>
        <v>6885488.3518181825</v>
      </c>
      <c r="AA123" s="25"/>
      <c r="AB123" s="25"/>
      <c r="AC123" s="26" t="s">
        <v>39</v>
      </c>
    </row>
    <row r="124" spans="2:29" s="27" customFormat="1" ht="99" hidden="1" x14ac:dyDescent="0.15">
      <c r="B124" s="13" t="s">
        <v>30</v>
      </c>
      <c r="C124" s="31" t="s">
        <v>31</v>
      </c>
      <c r="D124" s="31" t="s">
        <v>283</v>
      </c>
      <c r="E124" s="14" t="s">
        <v>313</v>
      </c>
      <c r="F124" s="34">
        <v>20160680810099</v>
      </c>
      <c r="G124" s="16" t="s">
        <v>302</v>
      </c>
      <c r="H124" s="31" t="s">
        <v>314</v>
      </c>
      <c r="I124" s="17" t="s">
        <v>315</v>
      </c>
      <c r="J124" s="29">
        <v>1</v>
      </c>
      <c r="K124" s="19" t="s">
        <v>37</v>
      </c>
      <c r="L124" s="20" t="s">
        <v>38</v>
      </c>
      <c r="M124" s="28"/>
      <c r="N124" s="24"/>
      <c r="O124" s="24"/>
      <c r="P124" s="24"/>
      <c r="Q124" s="24"/>
      <c r="R124" s="24"/>
      <c r="S124" s="24"/>
      <c r="T124" s="24"/>
      <c r="U124" s="24">
        <v>6885488.3518181825</v>
      </c>
      <c r="V124" s="24"/>
      <c r="W124" s="24"/>
      <c r="X124" s="24"/>
      <c r="Y124" s="24"/>
      <c r="Z124" s="24">
        <f t="shared" si="1"/>
        <v>6885488.3518181825</v>
      </c>
      <c r="AA124" s="25"/>
      <c r="AB124" s="25"/>
      <c r="AC124" s="26" t="s">
        <v>39</v>
      </c>
    </row>
    <row r="125" spans="2:29" s="27" customFormat="1" ht="90.75" hidden="1" x14ac:dyDescent="0.15">
      <c r="B125" s="13" t="s">
        <v>30</v>
      </c>
      <c r="C125" s="31" t="s">
        <v>31</v>
      </c>
      <c r="D125" s="31" t="s">
        <v>283</v>
      </c>
      <c r="E125" s="14" t="s">
        <v>313</v>
      </c>
      <c r="F125" s="34">
        <v>20160680810099</v>
      </c>
      <c r="G125" s="16" t="s">
        <v>285</v>
      </c>
      <c r="H125" s="31" t="s">
        <v>316</v>
      </c>
      <c r="I125" s="17" t="s">
        <v>204</v>
      </c>
      <c r="J125" s="29">
        <v>1</v>
      </c>
      <c r="K125" s="19" t="s">
        <v>37</v>
      </c>
      <c r="L125" s="20" t="s">
        <v>38</v>
      </c>
      <c r="M125" s="28"/>
      <c r="N125" s="24"/>
      <c r="O125" s="24"/>
      <c r="P125" s="24"/>
      <c r="Q125" s="24"/>
      <c r="R125" s="24"/>
      <c r="S125" s="24"/>
      <c r="T125" s="24"/>
      <c r="U125" s="24">
        <v>6885488.3518181825</v>
      </c>
      <c r="V125" s="24"/>
      <c r="W125" s="24"/>
      <c r="X125" s="24"/>
      <c r="Y125" s="24"/>
      <c r="Z125" s="24">
        <f t="shared" si="1"/>
        <v>6885488.3518181825</v>
      </c>
      <c r="AA125" s="25"/>
      <c r="AB125" s="25"/>
      <c r="AC125" s="26" t="s">
        <v>39</v>
      </c>
    </row>
    <row r="126" spans="2:29" s="27" customFormat="1" ht="99" hidden="1" x14ac:dyDescent="0.15">
      <c r="B126" s="13" t="s">
        <v>30</v>
      </c>
      <c r="C126" s="31" t="s">
        <v>31</v>
      </c>
      <c r="D126" s="31" t="s">
        <v>283</v>
      </c>
      <c r="E126" s="14" t="s">
        <v>195</v>
      </c>
      <c r="F126" s="34">
        <v>20160680810099</v>
      </c>
      <c r="G126" s="16" t="s">
        <v>302</v>
      </c>
      <c r="H126" s="31" t="s">
        <v>317</v>
      </c>
      <c r="I126" s="17" t="s">
        <v>318</v>
      </c>
      <c r="J126" s="29">
        <v>1</v>
      </c>
      <c r="K126" s="19" t="s">
        <v>37</v>
      </c>
      <c r="L126" s="20" t="s">
        <v>38</v>
      </c>
      <c r="M126" s="28"/>
      <c r="N126" s="24"/>
      <c r="O126" s="24"/>
      <c r="P126" s="24"/>
      <c r="Q126" s="24"/>
      <c r="R126" s="24"/>
      <c r="S126" s="24"/>
      <c r="T126" s="24"/>
      <c r="U126" s="24">
        <v>6885488.3518181825</v>
      </c>
      <c r="V126" s="24"/>
      <c r="W126" s="24"/>
      <c r="X126" s="24"/>
      <c r="Y126" s="24"/>
      <c r="Z126" s="24">
        <f t="shared" si="1"/>
        <v>6885488.3518181825</v>
      </c>
      <c r="AA126" s="25"/>
      <c r="AB126" s="25"/>
      <c r="AC126" s="26" t="s">
        <v>39</v>
      </c>
    </row>
    <row r="127" spans="2:29" s="27" customFormat="1" ht="90.75" hidden="1" x14ac:dyDescent="0.15">
      <c r="B127" s="13" t="s">
        <v>30</v>
      </c>
      <c r="C127" s="31" t="s">
        <v>31</v>
      </c>
      <c r="D127" s="31" t="s">
        <v>283</v>
      </c>
      <c r="E127" s="14" t="s">
        <v>195</v>
      </c>
      <c r="F127" s="34">
        <v>20160680810099</v>
      </c>
      <c r="G127" s="16" t="s">
        <v>285</v>
      </c>
      <c r="H127" s="31" t="s">
        <v>319</v>
      </c>
      <c r="I127" s="17" t="s">
        <v>320</v>
      </c>
      <c r="J127" s="32">
        <v>1</v>
      </c>
      <c r="K127" s="19" t="s">
        <v>37</v>
      </c>
      <c r="L127" s="20" t="s">
        <v>38</v>
      </c>
      <c r="M127" s="28"/>
      <c r="N127" s="24"/>
      <c r="O127" s="24"/>
      <c r="P127" s="24"/>
      <c r="Q127" s="24"/>
      <c r="R127" s="24"/>
      <c r="S127" s="24"/>
      <c r="T127" s="24"/>
      <c r="U127" s="24">
        <v>6885488.3518181825</v>
      </c>
      <c r="V127" s="24"/>
      <c r="W127" s="24"/>
      <c r="X127" s="24"/>
      <c r="Y127" s="24"/>
      <c r="Z127" s="24">
        <f t="shared" si="1"/>
        <v>6885488.3518181825</v>
      </c>
      <c r="AA127" s="25"/>
      <c r="AB127" s="25"/>
      <c r="AC127" s="26" t="s">
        <v>39</v>
      </c>
    </row>
    <row r="128" spans="2:29" s="27" customFormat="1" ht="90.75" hidden="1" x14ac:dyDescent="0.15">
      <c r="B128" s="13" t="s">
        <v>30</v>
      </c>
      <c r="C128" s="31" t="s">
        <v>31</v>
      </c>
      <c r="D128" s="31" t="s">
        <v>283</v>
      </c>
      <c r="E128" s="14" t="s">
        <v>207</v>
      </c>
      <c r="F128" s="34">
        <v>20160680810099</v>
      </c>
      <c r="G128" s="16" t="s">
        <v>285</v>
      </c>
      <c r="H128" s="31" t="s">
        <v>321</v>
      </c>
      <c r="I128" s="17" t="s">
        <v>322</v>
      </c>
      <c r="J128" s="29">
        <v>10</v>
      </c>
      <c r="K128" s="19" t="s">
        <v>37</v>
      </c>
      <c r="L128" s="20" t="s">
        <v>38</v>
      </c>
      <c r="M128" s="28"/>
      <c r="N128" s="24"/>
      <c r="O128" s="24"/>
      <c r="P128" s="24"/>
      <c r="Q128" s="24"/>
      <c r="R128" s="24"/>
      <c r="S128" s="24"/>
      <c r="T128" s="24"/>
      <c r="U128" s="24">
        <v>6885488.3518181825</v>
      </c>
      <c r="V128" s="24"/>
      <c r="W128" s="24"/>
      <c r="X128" s="24"/>
      <c r="Y128" s="24"/>
      <c r="Z128" s="24">
        <f t="shared" si="1"/>
        <v>6885488.3518181825</v>
      </c>
      <c r="AA128" s="25"/>
      <c r="AB128" s="25"/>
      <c r="AC128" s="26" t="s">
        <v>39</v>
      </c>
    </row>
    <row r="129" spans="2:29" s="27" customFormat="1" ht="90.75" hidden="1" x14ac:dyDescent="0.15">
      <c r="B129" s="13" t="s">
        <v>30</v>
      </c>
      <c r="C129" s="31" t="s">
        <v>31</v>
      </c>
      <c r="D129" s="31" t="s">
        <v>283</v>
      </c>
      <c r="E129" s="14" t="s">
        <v>207</v>
      </c>
      <c r="F129" s="34">
        <v>20160680810099</v>
      </c>
      <c r="G129" s="16" t="s">
        <v>285</v>
      </c>
      <c r="H129" s="31" t="s">
        <v>323</v>
      </c>
      <c r="I129" s="17" t="s">
        <v>324</v>
      </c>
      <c r="J129" s="35">
        <v>25</v>
      </c>
      <c r="K129" s="19" t="s">
        <v>37</v>
      </c>
      <c r="L129" s="20" t="s">
        <v>38</v>
      </c>
      <c r="M129" s="28"/>
      <c r="N129" s="24"/>
      <c r="O129" s="24"/>
      <c r="P129" s="24"/>
      <c r="Q129" s="24"/>
      <c r="R129" s="24"/>
      <c r="S129" s="24"/>
      <c r="T129" s="24"/>
      <c r="U129" s="24">
        <v>6885488.3518181825</v>
      </c>
      <c r="V129" s="24"/>
      <c r="W129" s="24"/>
      <c r="X129" s="24"/>
      <c r="Y129" s="24"/>
      <c r="Z129" s="24">
        <f t="shared" si="1"/>
        <v>6885488.3518181825</v>
      </c>
      <c r="AA129" s="25"/>
      <c r="AB129" s="25"/>
      <c r="AC129" s="26" t="s">
        <v>39</v>
      </c>
    </row>
    <row r="130" spans="2:29" s="27" customFormat="1" ht="99" hidden="1" x14ac:dyDescent="0.15">
      <c r="B130" s="13" t="s">
        <v>30</v>
      </c>
      <c r="C130" s="31" t="s">
        <v>31</v>
      </c>
      <c r="D130" s="31" t="s">
        <v>283</v>
      </c>
      <c r="E130" s="14" t="s">
        <v>45</v>
      </c>
      <c r="F130" s="34">
        <v>20160680810099</v>
      </c>
      <c r="G130" s="16" t="s">
        <v>302</v>
      </c>
      <c r="H130" s="31" t="s">
        <v>325</v>
      </c>
      <c r="I130" s="17" t="s">
        <v>326</v>
      </c>
      <c r="J130" s="29">
        <v>18</v>
      </c>
      <c r="K130" s="19" t="s">
        <v>37</v>
      </c>
      <c r="L130" s="20" t="s">
        <v>38</v>
      </c>
      <c r="M130" s="28"/>
      <c r="N130" s="24"/>
      <c r="O130" s="24"/>
      <c r="P130" s="24"/>
      <c r="Q130" s="24"/>
      <c r="R130" s="24"/>
      <c r="S130" s="24"/>
      <c r="T130" s="24"/>
      <c r="U130" s="24">
        <v>6885488.3518181825</v>
      </c>
      <c r="V130" s="24"/>
      <c r="W130" s="24"/>
      <c r="X130" s="24"/>
      <c r="Y130" s="24"/>
      <c r="Z130" s="24">
        <f t="shared" si="1"/>
        <v>6885488.3518181825</v>
      </c>
      <c r="AA130" s="25"/>
      <c r="AB130" s="25"/>
      <c r="AC130" s="26" t="s">
        <v>39</v>
      </c>
    </row>
    <row r="131" spans="2:29" s="27" customFormat="1" ht="90.75" hidden="1" x14ac:dyDescent="0.15">
      <c r="B131" s="13" t="s">
        <v>30</v>
      </c>
      <c r="C131" s="31" t="s">
        <v>31</v>
      </c>
      <c r="D131" s="31" t="s">
        <v>283</v>
      </c>
      <c r="E131" s="14" t="s">
        <v>207</v>
      </c>
      <c r="F131" s="34">
        <v>20160680810099</v>
      </c>
      <c r="G131" s="16" t="s">
        <v>285</v>
      </c>
      <c r="H131" s="31" t="s">
        <v>327</v>
      </c>
      <c r="I131" s="17" t="s">
        <v>328</v>
      </c>
      <c r="J131" s="32">
        <v>1</v>
      </c>
      <c r="K131" s="19" t="s">
        <v>37</v>
      </c>
      <c r="L131" s="20" t="s">
        <v>38</v>
      </c>
      <c r="M131" s="28"/>
      <c r="N131" s="24"/>
      <c r="O131" s="24"/>
      <c r="P131" s="24"/>
      <c r="Q131" s="24"/>
      <c r="R131" s="24"/>
      <c r="S131" s="24"/>
      <c r="T131" s="24"/>
      <c r="U131" s="24">
        <v>6885488.3518181825</v>
      </c>
      <c r="V131" s="24"/>
      <c r="W131" s="24"/>
      <c r="X131" s="24"/>
      <c r="Y131" s="24"/>
      <c r="Z131" s="24">
        <f t="shared" si="1"/>
        <v>6885488.3518181825</v>
      </c>
      <c r="AA131" s="25"/>
      <c r="AB131" s="25"/>
      <c r="AC131" s="26" t="s">
        <v>39</v>
      </c>
    </row>
    <row r="132" spans="2:29" s="27" customFormat="1" ht="90.75" hidden="1" x14ac:dyDescent="0.15">
      <c r="B132" s="13" t="s">
        <v>30</v>
      </c>
      <c r="C132" s="31" t="s">
        <v>31</v>
      </c>
      <c r="D132" s="31" t="s">
        <v>283</v>
      </c>
      <c r="E132" s="14" t="s">
        <v>191</v>
      </c>
      <c r="F132" s="34">
        <v>20160680810099</v>
      </c>
      <c r="G132" s="16" t="s">
        <v>285</v>
      </c>
      <c r="H132" s="31" t="s">
        <v>329</v>
      </c>
      <c r="I132" s="17" t="s">
        <v>330</v>
      </c>
      <c r="J132" s="32">
        <v>1</v>
      </c>
      <c r="K132" s="19" t="s">
        <v>37</v>
      </c>
      <c r="L132" s="20" t="s">
        <v>38</v>
      </c>
      <c r="M132" s="28"/>
      <c r="N132" s="24"/>
      <c r="O132" s="24"/>
      <c r="P132" s="24"/>
      <c r="Q132" s="24"/>
      <c r="R132" s="24"/>
      <c r="S132" s="24"/>
      <c r="T132" s="24"/>
      <c r="U132" s="24">
        <v>6885488.3518181825</v>
      </c>
      <c r="V132" s="24"/>
      <c r="W132" s="24"/>
      <c r="X132" s="24"/>
      <c r="Y132" s="24"/>
      <c r="Z132" s="24">
        <f t="shared" ref="Z132:Z195" si="2">SUM(M132:Y132)</f>
        <v>6885488.3518181825</v>
      </c>
      <c r="AA132" s="25"/>
      <c r="AB132" s="25"/>
      <c r="AC132" s="26" t="s">
        <v>39</v>
      </c>
    </row>
    <row r="133" spans="2:29" s="27" customFormat="1" ht="132" hidden="1" x14ac:dyDescent="0.15">
      <c r="B133" s="13" t="s">
        <v>30</v>
      </c>
      <c r="C133" s="31" t="s">
        <v>31</v>
      </c>
      <c r="D133" s="31" t="s">
        <v>283</v>
      </c>
      <c r="E133" s="14" t="s">
        <v>45</v>
      </c>
      <c r="F133" s="34">
        <v>20160680810099</v>
      </c>
      <c r="G133" s="16" t="s">
        <v>285</v>
      </c>
      <c r="H133" s="31" t="s">
        <v>331</v>
      </c>
      <c r="I133" s="17" t="s">
        <v>332</v>
      </c>
      <c r="J133" s="29">
        <v>60</v>
      </c>
      <c r="K133" s="19" t="s">
        <v>37</v>
      </c>
      <c r="L133" s="20" t="s">
        <v>38</v>
      </c>
      <c r="M133" s="28"/>
      <c r="N133" s="24"/>
      <c r="O133" s="24"/>
      <c r="P133" s="24"/>
      <c r="Q133" s="24"/>
      <c r="R133" s="24"/>
      <c r="S133" s="24"/>
      <c r="T133" s="24"/>
      <c r="U133" s="24">
        <v>6885488.3518181825</v>
      </c>
      <c r="V133" s="24"/>
      <c r="W133" s="24"/>
      <c r="X133" s="24"/>
      <c r="Y133" s="24"/>
      <c r="Z133" s="24">
        <f t="shared" si="2"/>
        <v>6885488.3518181825</v>
      </c>
      <c r="AA133" s="25"/>
      <c r="AB133" s="25"/>
      <c r="AC133" s="26" t="s">
        <v>39</v>
      </c>
    </row>
    <row r="134" spans="2:29" s="27" customFormat="1" ht="115.5" hidden="1" x14ac:dyDescent="0.15">
      <c r="B134" s="13" t="s">
        <v>30</v>
      </c>
      <c r="C134" s="31" t="s">
        <v>31</v>
      </c>
      <c r="D134" s="31" t="s">
        <v>333</v>
      </c>
      <c r="E134" s="14" t="s">
        <v>334</v>
      </c>
      <c r="F134" s="15">
        <v>20160680810111</v>
      </c>
      <c r="G134" s="16" t="s">
        <v>335</v>
      </c>
      <c r="H134" s="31" t="s">
        <v>336</v>
      </c>
      <c r="I134" s="17" t="s">
        <v>43</v>
      </c>
      <c r="J134" s="29">
        <v>1</v>
      </c>
      <c r="K134" s="19" t="s">
        <v>37</v>
      </c>
      <c r="L134" s="20" t="s">
        <v>38</v>
      </c>
      <c r="M134" s="28"/>
      <c r="N134" s="24"/>
      <c r="O134" s="24"/>
      <c r="P134" s="24"/>
      <c r="Q134" s="24"/>
      <c r="R134" s="24"/>
      <c r="S134" s="24"/>
      <c r="T134" s="24"/>
      <c r="U134" s="24">
        <v>10530765.832</v>
      </c>
      <c r="V134" s="24"/>
      <c r="W134" s="24"/>
      <c r="X134" s="24"/>
      <c r="Y134" s="24"/>
      <c r="Z134" s="24">
        <f t="shared" si="2"/>
        <v>10530765.832</v>
      </c>
      <c r="AA134" s="25"/>
      <c r="AB134" s="25"/>
      <c r="AC134" s="26" t="s">
        <v>39</v>
      </c>
    </row>
    <row r="135" spans="2:29" s="27" customFormat="1" ht="115.5" hidden="1" x14ac:dyDescent="0.15">
      <c r="B135" s="13" t="s">
        <v>30</v>
      </c>
      <c r="C135" s="31" t="s">
        <v>31</v>
      </c>
      <c r="D135" s="31" t="s">
        <v>333</v>
      </c>
      <c r="E135" s="14" t="s">
        <v>337</v>
      </c>
      <c r="F135" s="15">
        <v>20160680810111</v>
      </c>
      <c r="G135" s="16" t="s">
        <v>335</v>
      </c>
      <c r="H135" s="31" t="s">
        <v>338</v>
      </c>
      <c r="I135" s="17" t="s">
        <v>179</v>
      </c>
      <c r="J135" s="29">
        <v>14</v>
      </c>
      <c r="K135" s="19" t="s">
        <v>37</v>
      </c>
      <c r="L135" s="20" t="s">
        <v>38</v>
      </c>
      <c r="M135" s="28"/>
      <c r="N135" s="24"/>
      <c r="O135" s="24"/>
      <c r="P135" s="24"/>
      <c r="Q135" s="24"/>
      <c r="R135" s="24"/>
      <c r="S135" s="24"/>
      <c r="T135" s="24"/>
      <c r="U135" s="24">
        <v>10530765.832</v>
      </c>
      <c r="V135" s="24"/>
      <c r="W135" s="24"/>
      <c r="X135" s="24"/>
      <c r="Y135" s="24"/>
      <c r="Z135" s="24">
        <f t="shared" si="2"/>
        <v>10530765.832</v>
      </c>
      <c r="AA135" s="25"/>
      <c r="AB135" s="25"/>
      <c r="AC135" s="26" t="s">
        <v>39</v>
      </c>
    </row>
    <row r="136" spans="2:29" s="27" customFormat="1" ht="115.5" hidden="1" x14ac:dyDescent="0.15">
      <c r="B136" s="13" t="s">
        <v>30</v>
      </c>
      <c r="C136" s="31" t="s">
        <v>31</v>
      </c>
      <c r="D136" s="31" t="s">
        <v>333</v>
      </c>
      <c r="E136" s="14" t="s">
        <v>337</v>
      </c>
      <c r="F136" s="15">
        <v>20160680810111</v>
      </c>
      <c r="G136" s="16" t="s">
        <v>335</v>
      </c>
      <c r="H136" s="31" t="s">
        <v>339</v>
      </c>
      <c r="I136" s="17" t="s">
        <v>171</v>
      </c>
      <c r="J136" s="29">
        <v>1</v>
      </c>
      <c r="K136" s="19" t="s">
        <v>37</v>
      </c>
      <c r="L136" s="20" t="s">
        <v>38</v>
      </c>
      <c r="M136" s="28"/>
      <c r="N136" s="24"/>
      <c r="O136" s="24"/>
      <c r="P136" s="24"/>
      <c r="Q136" s="24"/>
      <c r="R136" s="24"/>
      <c r="S136" s="24"/>
      <c r="T136" s="24"/>
      <c r="U136" s="24">
        <v>10530765.832</v>
      </c>
      <c r="V136" s="24"/>
      <c r="W136" s="24"/>
      <c r="X136" s="24"/>
      <c r="Y136" s="24"/>
      <c r="Z136" s="24">
        <f t="shared" si="2"/>
        <v>10530765.832</v>
      </c>
      <c r="AA136" s="25"/>
      <c r="AB136" s="25"/>
      <c r="AC136" s="26" t="s">
        <v>39</v>
      </c>
    </row>
    <row r="137" spans="2:29" s="27" customFormat="1" ht="115.5" hidden="1" x14ac:dyDescent="0.15">
      <c r="B137" s="13" t="s">
        <v>30</v>
      </c>
      <c r="C137" s="31" t="s">
        <v>31</v>
      </c>
      <c r="D137" s="31" t="s">
        <v>333</v>
      </c>
      <c r="E137" s="14" t="s">
        <v>334</v>
      </c>
      <c r="F137" s="15">
        <v>20160680810111</v>
      </c>
      <c r="G137" s="16" t="s">
        <v>335</v>
      </c>
      <c r="H137" s="31" t="s">
        <v>340</v>
      </c>
      <c r="I137" s="17" t="s">
        <v>341</v>
      </c>
      <c r="J137" s="29">
        <v>15</v>
      </c>
      <c r="K137" s="19" t="s">
        <v>37</v>
      </c>
      <c r="L137" s="20" t="s">
        <v>38</v>
      </c>
      <c r="M137" s="28"/>
      <c r="N137" s="24"/>
      <c r="O137" s="24"/>
      <c r="P137" s="24"/>
      <c r="Q137" s="24"/>
      <c r="R137" s="24"/>
      <c r="S137" s="24"/>
      <c r="T137" s="24"/>
      <c r="U137" s="24">
        <v>10530765.832</v>
      </c>
      <c r="V137" s="24"/>
      <c r="W137" s="24"/>
      <c r="X137" s="24"/>
      <c r="Y137" s="24"/>
      <c r="Z137" s="24">
        <f t="shared" si="2"/>
        <v>10530765.832</v>
      </c>
      <c r="AA137" s="25"/>
      <c r="AB137" s="25"/>
      <c r="AC137" s="26" t="s">
        <v>39</v>
      </c>
    </row>
    <row r="138" spans="2:29" s="27" customFormat="1" ht="115.5" hidden="1" x14ac:dyDescent="0.15">
      <c r="B138" s="13" t="s">
        <v>30</v>
      </c>
      <c r="C138" s="31" t="s">
        <v>31</v>
      </c>
      <c r="D138" s="31" t="s">
        <v>333</v>
      </c>
      <c r="E138" s="14" t="s">
        <v>334</v>
      </c>
      <c r="F138" s="15">
        <v>20160680810111</v>
      </c>
      <c r="G138" s="16" t="s">
        <v>335</v>
      </c>
      <c r="H138" s="31" t="s">
        <v>342</v>
      </c>
      <c r="I138" s="17" t="s">
        <v>343</v>
      </c>
      <c r="J138" s="29">
        <v>15</v>
      </c>
      <c r="K138" s="19" t="s">
        <v>37</v>
      </c>
      <c r="L138" s="20" t="s">
        <v>38</v>
      </c>
      <c r="M138" s="28"/>
      <c r="N138" s="24"/>
      <c r="O138" s="24"/>
      <c r="P138" s="24"/>
      <c r="Q138" s="24"/>
      <c r="R138" s="24"/>
      <c r="S138" s="24"/>
      <c r="T138" s="24"/>
      <c r="U138" s="24">
        <v>10530765.832</v>
      </c>
      <c r="V138" s="24"/>
      <c r="W138" s="24"/>
      <c r="X138" s="24"/>
      <c r="Y138" s="24"/>
      <c r="Z138" s="24">
        <f t="shared" si="2"/>
        <v>10530765.832</v>
      </c>
      <c r="AA138" s="25"/>
      <c r="AB138" s="25"/>
      <c r="AC138" s="26" t="s">
        <v>39</v>
      </c>
    </row>
    <row r="139" spans="2:29" s="27" customFormat="1" ht="115.5" hidden="1" x14ac:dyDescent="0.15">
      <c r="B139" s="13" t="s">
        <v>30</v>
      </c>
      <c r="C139" s="31" t="s">
        <v>31</v>
      </c>
      <c r="D139" s="31" t="s">
        <v>333</v>
      </c>
      <c r="E139" s="14" t="s">
        <v>334</v>
      </c>
      <c r="F139" s="15">
        <v>20160680810111</v>
      </c>
      <c r="G139" s="16" t="s">
        <v>335</v>
      </c>
      <c r="H139" s="31" t="s">
        <v>344</v>
      </c>
      <c r="I139" s="17" t="s">
        <v>345</v>
      </c>
      <c r="J139" s="18">
        <v>0.85</v>
      </c>
      <c r="K139" s="19" t="s">
        <v>37</v>
      </c>
      <c r="L139" s="20" t="s">
        <v>38</v>
      </c>
      <c r="M139" s="28"/>
      <c r="N139" s="24"/>
      <c r="O139" s="24"/>
      <c r="P139" s="24"/>
      <c r="Q139" s="24"/>
      <c r="R139" s="24"/>
      <c r="S139" s="24"/>
      <c r="T139" s="24"/>
      <c r="U139" s="24">
        <v>10530765.832</v>
      </c>
      <c r="V139" s="24"/>
      <c r="W139" s="24"/>
      <c r="X139" s="24"/>
      <c r="Y139" s="24"/>
      <c r="Z139" s="24">
        <f t="shared" si="2"/>
        <v>10530765.832</v>
      </c>
      <c r="AA139" s="25"/>
      <c r="AB139" s="25"/>
      <c r="AC139" s="26" t="s">
        <v>39</v>
      </c>
    </row>
    <row r="140" spans="2:29" s="27" customFormat="1" ht="115.5" hidden="1" x14ac:dyDescent="0.15">
      <c r="B140" s="13" t="s">
        <v>30</v>
      </c>
      <c r="C140" s="31" t="s">
        <v>31</v>
      </c>
      <c r="D140" s="31" t="s">
        <v>333</v>
      </c>
      <c r="E140" s="14" t="s">
        <v>334</v>
      </c>
      <c r="F140" s="15">
        <v>20160680810111</v>
      </c>
      <c r="G140" s="16" t="s">
        <v>335</v>
      </c>
      <c r="H140" s="31" t="s">
        <v>346</v>
      </c>
      <c r="I140" s="17" t="s">
        <v>179</v>
      </c>
      <c r="J140" s="29">
        <v>18</v>
      </c>
      <c r="K140" s="19" t="s">
        <v>37</v>
      </c>
      <c r="L140" s="20" t="s">
        <v>38</v>
      </c>
      <c r="M140" s="28"/>
      <c r="N140" s="24"/>
      <c r="O140" s="24"/>
      <c r="P140" s="24"/>
      <c r="Q140" s="24"/>
      <c r="R140" s="24"/>
      <c r="S140" s="24"/>
      <c r="T140" s="24"/>
      <c r="U140" s="24">
        <v>10530765.832</v>
      </c>
      <c r="V140" s="24"/>
      <c r="W140" s="24"/>
      <c r="X140" s="24"/>
      <c r="Y140" s="24"/>
      <c r="Z140" s="24">
        <f t="shared" si="2"/>
        <v>10530765.832</v>
      </c>
      <c r="AA140" s="25"/>
      <c r="AB140" s="25"/>
      <c r="AC140" s="26" t="s">
        <v>39</v>
      </c>
    </row>
    <row r="141" spans="2:29" s="27" customFormat="1" ht="198" hidden="1" x14ac:dyDescent="0.15">
      <c r="B141" s="13" t="s">
        <v>30</v>
      </c>
      <c r="C141" s="31" t="s">
        <v>31</v>
      </c>
      <c r="D141" s="31" t="s">
        <v>333</v>
      </c>
      <c r="E141" s="14" t="s">
        <v>334</v>
      </c>
      <c r="F141" s="15">
        <v>20160680810111</v>
      </c>
      <c r="G141" s="36" t="s">
        <v>335</v>
      </c>
      <c r="H141" s="31" t="s">
        <v>347</v>
      </c>
      <c r="I141" s="17" t="s">
        <v>43</v>
      </c>
      <c r="J141" s="29">
        <v>1</v>
      </c>
      <c r="K141" s="19" t="s">
        <v>37</v>
      </c>
      <c r="L141" s="20" t="s">
        <v>38</v>
      </c>
      <c r="M141" s="28"/>
      <c r="N141" s="24"/>
      <c r="O141" s="24"/>
      <c r="P141" s="24"/>
      <c r="Q141" s="24"/>
      <c r="R141" s="24"/>
      <c r="S141" s="24"/>
      <c r="T141" s="24"/>
      <c r="U141" s="24">
        <v>10530765.832</v>
      </c>
      <c r="V141" s="24"/>
      <c r="W141" s="24"/>
      <c r="X141" s="24"/>
      <c r="Y141" s="24"/>
      <c r="Z141" s="24">
        <f t="shared" si="2"/>
        <v>10530765.832</v>
      </c>
      <c r="AA141" s="25"/>
      <c r="AB141" s="25"/>
      <c r="AC141" s="26" t="s">
        <v>39</v>
      </c>
    </row>
    <row r="142" spans="2:29" s="27" customFormat="1" ht="115.5" hidden="1" x14ac:dyDescent="0.15">
      <c r="B142" s="13" t="s">
        <v>30</v>
      </c>
      <c r="C142" s="31" t="s">
        <v>31</v>
      </c>
      <c r="D142" s="31" t="s">
        <v>333</v>
      </c>
      <c r="E142" s="14" t="s">
        <v>334</v>
      </c>
      <c r="F142" s="15">
        <v>20160680810111</v>
      </c>
      <c r="G142" s="16" t="s">
        <v>335</v>
      </c>
      <c r="H142" s="31" t="s">
        <v>348</v>
      </c>
      <c r="I142" s="17" t="s">
        <v>349</v>
      </c>
      <c r="J142" s="29">
        <v>18</v>
      </c>
      <c r="K142" s="19" t="s">
        <v>37</v>
      </c>
      <c r="L142" s="20" t="s">
        <v>38</v>
      </c>
      <c r="M142" s="28"/>
      <c r="N142" s="24"/>
      <c r="O142" s="24"/>
      <c r="P142" s="24"/>
      <c r="Q142" s="24"/>
      <c r="R142" s="24"/>
      <c r="S142" s="24"/>
      <c r="T142" s="24"/>
      <c r="U142" s="24">
        <v>10530765.832</v>
      </c>
      <c r="V142" s="24"/>
      <c r="W142" s="24"/>
      <c r="X142" s="24"/>
      <c r="Y142" s="24"/>
      <c r="Z142" s="24">
        <f t="shared" si="2"/>
        <v>10530765.832</v>
      </c>
      <c r="AA142" s="25"/>
      <c r="AB142" s="25"/>
      <c r="AC142" s="26" t="s">
        <v>39</v>
      </c>
    </row>
    <row r="143" spans="2:29" s="27" customFormat="1" ht="115.5" hidden="1" x14ac:dyDescent="0.15">
      <c r="B143" s="13" t="s">
        <v>30</v>
      </c>
      <c r="C143" s="31" t="s">
        <v>31</v>
      </c>
      <c r="D143" s="31" t="s">
        <v>333</v>
      </c>
      <c r="E143" s="14" t="s">
        <v>350</v>
      </c>
      <c r="F143" s="15">
        <v>20160680810111</v>
      </c>
      <c r="G143" s="16" t="s">
        <v>335</v>
      </c>
      <c r="H143" s="31" t="s">
        <v>351</v>
      </c>
      <c r="I143" s="17" t="s">
        <v>43</v>
      </c>
      <c r="J143" s="29">
        <v>1</v>
      </c>
      <c r="K143" s="19" t="s">
        <v>37</v>
      </c>
      <c r="L143" s="20" t="s">
        <v>38</v>
      </c>
      <c r="M143" s="28"/>
      <c r="N143" s="24"/>
      <c r="O143" s="24"/>
      <c r="P143" s="24"/>
      <c r="Q143" s="24"/>
      <c r="R143" s="24"/>
      <c r="S143" s="24"/>
      <c r="T143" s="24"/>
      <c r="U143" s="24">
        <v>10530765.832</v>
      </c>
      <c r="V143" s="24"/>
      <c r="W143" s="24"/>
      <c r="X143" s="24"/>
      <c r="Y143" s="24"/>
      <c r="Z143" s="24">
        <f t="shared" si="2"/>
        <v>10530765.832</v>
      </c>
      <c r="AA143" s="25"/>
      <c r="AB143" s="25"/>
      <c r="AC143" s="26" t="s">
        <v>39</v>
      </c>
    </row>
    <row r="144" spans="2:29" s="27" customFormat="1" ht="115.5" hidden="1" x14ac:dyDescent="0.15">
      <c r="B144" s="13" t="s">
        <v>30</v>
      </c>
      <c r="C144" s="31" t="s">
        <v>31</v>
      </c>
      <c r="D144" s="31" t="s">
        <v>333</v>
      </c>
      <c r="E144" s="14" t="s">
        <v>350</v>
      </c>
      <c r="F144" s="15">
        <v>20160680810111</v>
      </c>
      <c r="G144" s="16" t="s">
        <v>335</v>
      </c>
      <c r="H144" s="31" t="s">
        <v>352</v>
      </c>
      <c r="I144" s="17" t="s">
        <v>353</v>
      </c>
      <c r="J144" s="18">
        <v>1</v>
      </c>
      <c r="K144" s="19" t="s">
        <v>37</v>
      </c>
      <c r="L144" s="20" t="s">
        <v>38</v>
      </c>
      <c r="M144" s="28"/>
      <c r="N144" s="24"/>
      <c r="O144" s="24"/>
      <c r="P144" s="24"/>
      <c r="Q144" s="24"/>
      <c r="R144" s="24"/>
      <c r="S144" s="24"/>
      <c r="T144" s="24"/>
      <c r="U144" s="24">
        <v>10530765.832</v>
      </c>
      <c r="V144" s="24"/>
      <c r="W144" s="24"/>
      <c r="X144" s="24"/>
      <c r="Y144" s="24"/>
      <c r="Z144" s="24">
        <f t="shared" si="2"/>
        <v>10530765.832</v>
      </c>
      <c r="AA144" s="25"/>
      <c r="AB144" s="25"/>
      <c r="AC144" s="26" t="s">
        <v>39</v>
      </c>
    </row>
    <row r="145" spans="2:29" s="27" customFormat="1" ht="115.5" hidden="1" x14ac:dyDescent="0.15">
      <c r="B145" s="13" t="s">
        <v>30</v>
      </c>
      <c r="C145" s="31" t="s">
        <v>31</v>
      </c>
      <c r="D145" s="31" t="s">
        <v>333</v>
      </c>
      <c r="E145" s="14" t="s">
        <v>350</v>
      </c>
      <c r="F145" s="15">
        <v>20160680810111</v>
      </c>
      <c r="G145" s="16" t="s">
        <v>335</v>
      </c>
      <c r="H145" s="31" t="s">
        <v>354</v>
      </c>
      <c r="I145" s="17" t="s">
        <v>349</v>
      </c>
      <c r="J145" s="29">
        <v>18</v>
      </c>
      <c r="K145" s="19" t="s">
        <v>37</v>
      </c>
      <c r="L145" s="20" t="s">
        <v>38</v>
      </c>
      <c r="M145" s="28"/>
      <c r="N145" s="24"/>
      <c r="O145" s="24"/>
      <c r="P145" s="24"/>
      <c r="Q145" s="24"/>
      <c r="R145" s="24"/>
      <c r="S145" s="24"/>
      <c r="T145" s="24"/>
      <c r="U145" s="24">
        <v>10530765.832</v>
      </c>
      <c r="V145" s="24"/>
      <c r="W145" s="24"/>
      <c r="X145" s="24"/>
      <c r="Y145" s="24"/>
      <c r="Z145" s="24">
        <f t="shared" si="2"/>
        <v>10530765.832</v>
      </c>
      <c r="AA145" s="25"/>
      <c r="AB145" s="25"/>
      <c r="AC145" s="26" t="s">
        <v>39</v>
      </c>
    </row>
    <row r="146" spans="2:29" s="27" customFormat="1" ht="115.5" hidden="1" x14ac:dyDescent="0.15">
      <c r="B146" s="13" t="s">
        <v>30</v>
      </c>
      <c r="C146" s="31" t="s">
        <v>31</v>
      </c>
      <c r="D146" s="31" t="s">
        <v>333</v>
      </c>
      <c r="E146" s="14" t="s">
        <v>334</v>
      </c>
      <c r="F146" s="15">
        <v>20160680810111</v>
      </c>
      <c r="G146" s="16" t="s">
        <v>335</v>
      </c>
      <c r="H146" s="31" t="s">
        <v>355</v>
      </c>
      <c r="I146" s="17" t="s">
        <v>263</v>
      </c>
      <c r="J146" s="29">
        <v>1</v>
      </c>
      <c r="K146" s="19" t="s">
        <v>37</v>
      </c>
      <c r="L146" s="20" t="s">
        <v>38</v>
      </c>
      <c r="M146" s="28"/>
      <c r="N146" s="24"/>
      <c r="O146" s="24"/>
      <c r="P146" s="24"/>
      <c r="Q146" s="24"/>
      <c r="R146" s="24"/>
      <c r="S146" s="24"/>
      <c r="T146" s="24"/>
      <c r="U146" s="24">
        <v>10530765.832</v>
      </c>
      <c r="V146" s="24"/>
      <c r="W146" s="24"/>
      <c r="X146" s="24"/>
      <c r="Y146" s="24"/>
      <c r="Z146" s="24">
        <f t="shared" si="2"/>
        <v>10530765.832</v>
      </c>
      <c r="AA146" s="25"/>
      <c r="AB146" s="25"/>
      <c r="AC146" s="26" t="s">
        <v>39</v>
      </c>
    </row>
    <row r="147" spans="2:29" s="27" customFormat="1" ht="115.5" hidden="1" x14ac:dyDescent="0.15">
      <c r="B147" s="13" t="s">
        <v>30</v>
      </c>
      <c r="C147" s="31" t="s">
        <v>31</v>
      </c>
      <c r="D147" s="31" t="s">
        <v>333</v>
      </c>
      <c r="E147" s="14" t="s">
        <v>334</v>
      </c>
      <c r="F147" s="15">
        <v>20160680810111</v>
      </c>
      <c r="G147" s="16" t="s">
        <v>335</v>
      </c>
      <c r="H147" s="31" t="s">
        <v>356</v>
      </c>
      <c r="I147" s="17" t="s">
        <v>263</v>
      </c>
      <c r="J147" s="37">
        <v>1</v>
      </c>
      <c r="K147" s="19" t="s">
        <v>37</v>
      </c>
      <c r="L147" s="20" t="s">
        <v>38</v>
      </c>
      <c r="M147" s="28"/>
      <c r="N147" s="24"/>
      <c r="O147" s="24"/>
      <c r="P147" s="24"/>
      <c r="Q147" s="24"/>
      <c r="R147" s="24"/>
      <c r="S147" s="24"/>
      <c r="T147" s="24"/>
      <c r="U147" s="24">
        <v>10530765.832</v>
      </c>
      <c r="V147" s="24"/>
      <c r="W147" s="24"/>
      <c r="X147" s="24"/>
      <c r="Y147" s="24"/>
      <c r="Z147" s="24">
        <f t="shared" si="2"/>
        <v>10530765.832</v>
      </c>
      <c r="AA147" s="25"/>
      <c r="AB147" s="25"/>
      <c r="AC147" s="26" t="s">
        <v>39</v>
      </c>
    </row>
    <row r="148" spans="2:29" s="27" customFormat="1" ht="115.5" hidden="1" x14ac:dyDescent="0.15">
      <c r="B148" s="13" t="s">
        <v>30</v>
      </c>
      <c r="C148" s="31" t="s">
        <v>31</v>
      </c>
      <c r="D148" s="31" t="s">
        <v>333</v>
      </c>
      <c r="E148" s="14" t="s">
        <v>334</v>
      </c>
      <c r="F148" s="15">
        <v>20160680810111</v>
      </c>
      <c r="G148" s="16" t="s">
        <v>335</v>
      </c>
      <c r="H148" s="31" t="s">
        <v>357</v>
      </c>
      <c r="I148" s="17" t="s">
        <v>358</v>
      </c>
      <c r="J148" s="29">
        <v>1</v>
      </c>
      <c r="K148" s="19" t="s">
        <v>37</v>
      </c>
      <c r="L148" s="20" t="s">
        <v>38</v>
      </c>
      <c r="M148" s="28"/>
      <c r="N148" s="24"/>
      <c r="O148" s="24"/>
      <c r="P148" s="24"/>
      <c r="Q148" s="24"/>
      <c r="R148" s="24"/>
      <c r="S148" s="24"/>
      <c r="T148" s="24"/>
      <c r="U148" s="24">
        <v>10530765.832</v>
      </c>
      <c r="V148" s="24"/>
      <c r="W148" s="24"/>
      <c r="X148" s="24"/>
      <c r="Y148" s="24"/>
      <c r="Z148" s="24">
        <f t="shared" si="2"/>
        <v>10530765.832</v>
      </c>
      <c r="AA148" s="25"/>
      <c r="AB148" s="25"/>
      <c r="AC148" s="26" t="s">
        <v>39</v>
      </c>
    </row>
    <row r="149" spans="2:29" s="27" customFormat="1" ht="82.5" hidden="1" x14ac:dyDescent="0.15">
      <c r="B149" s="13" t="s">
        <v>30</v>
      </c>
      <c r="C149" s="31" t="s">
        <v>31</v>
      </c>
      <c r="D149" s="31" t="s">
        <v>359</v>
      </c>
      <c r="E149" s="14" t="s">
        <v>45</v>
      </c>
      <c r="F149" s="15">
        <v>20160680810077</v>
      </c>
      <c r="G149" s="16" t="s">
        <v>360</v>
      </c>
      <c r="H149" s="31" t="s">
        <v>361</v>
      </c>
      <c r="I149" s="17" t="s">
        <v>345</v>
      </c>
      <c r="J149" s="32">
        <v>1</v>
      </c>
      <c r="K149" s="19" t="s">
        <v>37</v>
      </c>
      <c r="L149" s="20" t="s">
        <v>38</v>
      </c>
      <c r="M149" s="28">
        <v>150000000</v>
      </c>
      <c r="N149" s="24"/>
      <c r="O149" s="24"/>
      <c r="P149" s="24"/>
      <c r="Q149" s="24"/>
      <c r="R149" s="24"/>
      <c r="S149" s="24"/>
      <c r="T149" s="24"/>
      <c r="U149" s="24"/>
      <c r="V149" s="24"/>
      <c r="W149" s="24"/>
      <c r="X149" s="24"/>
      <c r="Y149" s="24"/>
      <c r="Z149" s="24">
        <f t="shared" si="2"/>
        <v>150000000</v>
      </c>
      <c r="AA149" s="25"/>
      <c r="AB149" s="25"/>
      <c r="AC149" s="26" t="s">
        <v>39</v>
      </c>
    </row>
    <row r="150" spans="2:29" s="27" customFormat="1" ht="82.5" hidden="1" x14ac:dyDescent="0.15">
      <c r="B150" s="13" t="s">
        <v>30</v>
      </c>
      <c r="C150" s="31" t="s">
        <v>31</v>
      </c>
      <c r="D150" s="31" t="s">
        <v>359</v>
      </c>
      <c r="E150" s="14" t="s">
        <v>45</v>
      </c>
      <c r="F150" s="15">
        <v>20160680810077</v>
      </c>
      <c r="G150" s="16" t="s">
        <v>360</v>
      </c>
      <c r="H150" s="31" t="s">
        <v>362</v>
      </c>
      <c r="I150" s="17" t="s">
        <v>363</v>
      </c>
      <c r="J150" s="29">
        <v>1</v>
      </c>
      <c r="K150" s="19" t="s">
        <v>37</v>
      </c>
      <c r="L150" s="20" t="s">
        <v>38</v>
      </c>
      <c r="M150" s="28">
        <v>30000000</v>
      </c>
      <c r="N150" s="24"/>
      <c r="O150" s="24"/>
      <c r="P150" s="24"/>
      <c r="Q150" s="24"/>
      <c r="R150" s="24"/>
      <c r="S150" s="24"/>
      <c r="T150" s="24"/>
      <c r="U150" s="24"/>
      <c r="V150" s="24"/>
      <c r="W150" s="24"/>
      <c r="X150" s="24"/>
      <c r="Y150" s="24"/>
      <c r="Z150" s="24">
        <f t="shared" si="2"/>
        <v>30000000</v>
      </c>
      <c r="AA150" s="25"/>
      <c r="AB150" s="25"/>
      <c r="AC150" s="26" t="s">
        <v>39</v>
      </c>
    </row>
    <row r="151" spans="2:29" s="27" customFormat="1" ht="82.5" hidden="1" x14ac:dyDescent="0.15">
      <c r="B151" s="13" t="s">
        <v>30</v>
      </c>
      <c r="C151" s="31" t="s">
        <v>31</v>
      </c>
      <c r="D151" s="31" t="s">
        <v>359</v>
      </c>
      <c r="E151" s="14" t="s">
        <v>45</v>
      </c>
      <c r="F151" s="15">
        <v>20160680810077</v>
      </c>
      <c r="G151" s="16" t="s">
        <v>360</v>
      </c>
      <c r="H151" s="31" t="s">
        <v>364</v>
      </c>
      <c r="I151" s="17" t="s">
        <v>365</v>
      </c>
      <c r="J151" s="29">
        <v>1</v>
      </c>
      <c r="K151" s="19" t="s">
        <v>37</v>
      </c>
      <c r="L151" s="20" t="s">
        <v>38</v>
      </c>
      <c r="M151" s="28">
        <v>44000000</v>
      </c>
      <c r="N151" s="24"/>
      <c r="O151" s="24"/>
      <c r="P151" s="24"/>
      <c r="Q151" s="24"/>
      <c r="R151" s="24"/>
      <c r="S151" s="24"/>
      <c r="T151" s="24"/>
      <c r="U151" s="24"/>
      <c r="V151" s="24"/>
      <c r="W151" s="24"/>
      <c r="X151" s="24"/>
      <c r="Y151" s="24"/>
      <c r="Z151" s="24">
        <f t="shared" si="2"/>
        <v>44000000</v>
      </c>
      <c r="AA151" s="25"/>
      <c r="AB151" s="25"/>
      <c r="AC151" s="26" t="s">
        <v>39</v>
      </c>
    </row>
    <row r="152" spans="2:29" s="27" customFormat="1" ht="82.5" hidden="1" x14ac:dyDescent="0.15">
      <c r="B152" s="13" t="s">
        <v>30</v>
      </c>
      <c r="C152" s="31" t="s">
        <v>31</v>
      </c>
      <c r="D152" s="31" t="s">
        <v>359</v>
      </c>
      <c r="E152" s="14" t="s">
        <v>45</v>
      </c>
      <c r="F152" s="15">
        <v>20160680810077</v>
      </c>
      <c r="G152" s="16" t="s">
        <v>360</v>
      </c>
      <c r="H152" s="31" t="s">
        <v>366</v>
      </c>
      <c r="I152" s="17" t="s">
        <v>367</v>
      </c>
      <c r="J152" s="29">
        <v>1</v>
      </c>
      <c r="K152" s="19" t="s">
        <v>37</v>
      </c>
      <c r="L152" s="20" t="s">
        <v>38</v>
      </c>
      <c r="M152" s="28">
        <v>44000000</v>
      </c>
      <c r="N152" s="24"/>
      <c r="O152" s="24"/>
      <c r="P152" s="24"/>
      <c r="Q152" s="24"/>
      <c r="R152" s="24"/>
      <c r="S152" s="24"/>
      <c r="T152" s="24"/>
      <c r="U152" s="24"/>
      <c r="V152" s="24"/>
      <c r="W152" s="24"/>
      <c r="X152" s="24"/>
      <c r="Y152" s="24"/>
      <c r="Z152" s="24">
        <f t="shared" si="2"/>
        <v>44000000</v>
      </c>
      <c r="AA152" s="25"/>
      <c r="AB152" s="25"/>
      <c r="AC152" s="26" t="s">
        <v>39</v>
      </c>
    </row>
    <row r="153" spans="2:29" s="27" customFormat="1" ht="82.5" hidden="1" x14ac:dyDescent="0.15">
      <c r="B153" s="13" t="s">
        <v>30</v>
      </c>
      <c r="C153" s="31" t="s">
        <v>31</v>
      </c>
      <c r="D153" s="31" t="s">
        <v>359</v>
      </c>
      <c r="E153" s="14" t="s">
        <v>45</v>
      </c>
      <c r="F153" s="15">
        <v>20160680810077</v>
      </c>
      <c r="G153" s="16" t="s">
        <v>360</v>
      </c>
      <c r="H153" s="31" t="s">
        <v>368</v>
      </c>
      <c r="I153" s="17" t="s">
        <v>369</v>
      </c>
      <c r="J153" s="29">
        <v>1</v>
      </c>
      <c r="K153" s="19" t="s">
        <v>37</v>
      </c>
      <c r="L153" s="20" t="s">
        <v>38</v>
      </c>
      <c r="M153" s="28">
        <v>44000000</v>
      </c>
      <c r="N153" s="24"/>
      <c r="O153" s="24"/>
      <c r="P153" s="24"/>
      <c r="Q153" s="24"/>
      <c r="R153" s="24"/>
      <c r="S153" s="24"/>
      <c r="T153" s="24"/>
      <c r="U153" s="24"/>
      <c r="V153" s="24"/>
      <c r="W153" s="24"/>
      <c r="X153" s="24"/>
      <c r="Y153" s="24"/>
      <c r="Z153" s="24">
        <f t="shared" si="2"/>
        <v>44000000</v>
      </c>
      <c r="AA153" s="25"/>
      <c r="AB153" s="25"/>
      <c r="AC153" s="38" t="s">
        <v>39</v>
      </c>
    </row>
    <row r="154" spans="2:29" s="27" customFormat="1" ht="82.5" hidden="1" x14ac:dyDescent="0.15">
      <c r="B154" s="13" t="s">
        <v>30</v>
      </c>
      <c r="C154" s="31" t="s">
        <v>31</v>
      </c>
      <c r="D154" s="31" t="s">
        <v>359</v>
      </c>
      <c r="E154" s="14" t="s">
        <v>45</v>
      </c>
      <c r="F154" s="15">
        <v>20160680810077</v>
      </c>
      <c r="G154" s="16" t="s">
        <v>360</v>
      </c>
      <c r="H154" s="31" t="s">
        <v>370</v>
      </c>
      <c r="I154" s="17" t="s">
        <v>371</v>
      </c>
      <c r="J154" s="29">
        <v>0</v>
      </c>
      <c r="K154" s="19" t="s">
        <v>37</v>
      </c>
      <c r="L154" s="20" t="s">
        <v>38</v>
      </c>
      <c r="M154" s="28">
        <v>44000000</v>
      </c>
      <c r="N154" s="24"/>
      <c r="O154" s="24"/>
      <c r="P154" s="24"/>
      <c r="Q154" s="24"/>
      <c r="R154" s="24"/>
      <c r="S154" s="24"/>
      <c r="T154" s="24"/>
      <c r="U154" s="24"/>
      <c r="V154" s="24"/>
      <c r="W154" s="24"/>
      <c r="X154" s="24"/>
      <c r="Y154" s="24"/>
      <c r="Z154" s="24">
        <f t="shared" si="2"/>
        <v>44000000</v>
      </c>
      <c r="AA154" s="25"/>
      <c r="AB154" s="25"/>
      <c r="AC154" s="38" t="s">
        <v>39</v>
      </c>
    </row>
    <row r="155" spans="2:29" s="27" customFormat="1" ht="82.5" hidden="1" x14ac:dyDescent="0.15">
      <c r="B155" s="13" t="s">
        <v>30</v>
      </c>
      <c r="C155" s="31" t="s">
        <v>31</v>
      </c>
      <c r="D155" s="31" t="s">
        <v>359</v>
      </c>
      <c r="E155" s="14" t="s">
        <v>45</v>
      </c>
      <c r="F155" s="15">
        <v>20160680810077</v>
      </c>
      <c r="G155" s="16" t="s">
        <v>360</v>
      </c>
      <c r="H155" s="31" t="s">
        <v>372</v>
      </c>
      <c r="I155" s="17" t="s">
        <v>373</v>
      </c>
      <c r="J155" s="32">
        <v>1</v>
      </c>
      <c r="K155" s="19" t="s">
        <v>37</v>
      </c>
      <c r="L155" s="20" t="s">
        <v>38</v>
      </c>
      <c r="M155" s="28">
        <v>44000000</v>
      </c>
      <c r="N155" s="24"/>
      <c r="O155" s="24"/>
      <c r="P155" s="24"/>
      <c r="Q155" s="24"/>
      <c r="R155" s="24"/>
      <c r="S155" s="24"/>
      <c r="T155" s="24"/>
      <c r="U155" s="24"/>
      <c r="V155" s="24"/>
      <c r="W155" s="24"/>
      <c r="X155" s="24"/>
      <c r="Y155" s="24"/>
      <c r="Z155" s="24">
        <f t="shared" si="2"/>
        <v>44000000</v>
      </c>
      <c r="AA155" s="25"/>
      <c r="AB155" s="25"/>
      <c r="AC155" s="38" t="s">
        <v>39</v>
      </c>
    </row>
    <row r="156" spans="2:29" s="27" customFormat="1" ht="45.6" hidden="1" customHeight="1" x14ac:dyDescent="0.15">
      <c r="B156" s="13" t="s">
        <v>30</v>
      </c>
      <c r="C156" s="31" t="s">
        <v>31</v>
      </c>
      <c r="D156" s="31" t="s">
        <v>374</v>
      </c>
      <c r="E156" s="39" t="s">
        <v>375</v>
      </c>
      <c r="F156" s="15"/>
      <c r="G156" s="40" t="s">
        <v>376</v>
      </c>
      <c r="H156" s="41" t="s">
        <v>377</v>
      </c>
      <c r="I156" s="42" t="s">
        <v>378</v>
      </c>
      <c r="J156" s="37">
        <v>45479</v>
      </c>
      <c r="K156" s="19" t="s">
        <v>37</v>
      </c>
      <c r="L156" s="20" t="s">
        <v>38</v>
      </c>
      <c r="M156" s="28">
        <v>3000000</v>
      </c>
      <c r="N156" s="24"/>
      <c r="O156" s="24"/>
      <c r="P156" s="24"/>
      <c r="Q156" s="24"/>
      <c r="R156" s="24"/>
      <c r="S156" s="24"/>
      <c r="T156" s="24"/>
      <c r="U156" s="24"/>
      <c r="V156" s="24"/>
      <c r="W156" s="24"/>
      <c r="X156" s="24"/>
      <c r="Y156" s="24"/>
      <c r="Z156" s="24">
        <f t="shared" si="2"/>
        <v>3000000</v>
      </c>
      <c r="AA156" s="25"/>
      <c r="AB156" s="25"/>
      <c r="AC156" s="38" t="s">
        <v>39</v>
      </c>
    </row>
    <row r="157" spans="2:29" s="27" customFormat="1" ht="67.150000000000006" hidden="1" customHeight="1" x14ac:dyDescent="0.15">
      <c r="B157" s="13" t="s">
        <v>30</v>
      </c>
      <c r="C157" s="31" t="s">
        <v>31</v>
      </c>
      <c r="D157" s="31" t="s">
        <v>374</v>
      </c>
      <c r="E157" s="39" t="s">
        <v>375</v>
      </c>
      <c r="F157" s="15"/>
      <c r="G157" s="40" t="s">
        <v>376</v>
      </c>
      <c r="H157" s="41" t="s">
        <v>379</v>
      </c>
      <c r="I157" s="42" t="s">
        <v>380</v>
      </c>
      <c r="J157" s="29">
        <v>200</v>
      </c>
      <c r="K157" s="19" t="s">
        <v>37</v>
      </c>
      <c r="L157" s="20" t="s">
        <v>38</v>
      </c>
      <c r="M157" s="28">
        <v>4000000</v>
      </c>
      <c r="N157" s="24"/>
      <c r="O157" s="24"/>
      <c r="P157" s="24"/>
      <c r="Q157" s="24"/>
      <c r="R157" s="24"/>
      <c r="S157" s="24"/>
      <c r="T157" s="24"/>
      <c r="U157" s="24"/>
      <c r="V157" s="24"/>
      <c r="W157" s="24"/>
      <c r="X157" s="24"/>
      <c r="Y157" s="24"/>
      <c r="Z157" s="24">
        <f t="shared" si="2"/>
        <v>4000000</v>
      </c>
      <c r="AA157" s="25"/>
      <c r="AB157" s="25"/>
      <c r="AC157" s="38" t="s">
        <v>39</v>
      </c>
    </row>
    <row r="158" spans="2:29" s="27" customFormat="1" ht="81" hidden="1" customHeight="1" x14ac:dyDescent="0.15">
      <c r="B158" s="13" t="s">
        <v>30</v>
      </c>
      <c r="C158" s="31" t="s">
        <v>31</v>
      </c>
      <c r="D158" s="31" t="s">
        <v>374</v>
      </c>
      <c r="E158" s="39" t="s">
        <v>375</v>
      </c>
      <c r="F158" s="15"/>
      <c r="G158" s="40" t="s">
        <v>376</v>
      </c>
      <c r="H158" s="41" t="s">
        <v>274</v>
      </c>
      <c r="I158" s="42" t="s">
        <v>275</v>
      </c>
      <c r="J158" s="32">
        <v>0.04</v>
      </c>
      <c r="K158" s="19" t="s">
        <v>37</v>
      </c>
      <c r="L158" s="20" t="s">
        <v>38</v>
      </c>
      <c r="M158" s="28">
        <v>3000000</v>
      </c>
      <c r="N158" s="24"/>
      <c r="O158" s="24"/>
      <c r="P158" s="24"/>
      <c r="Q158" s="24"/>
      <c r="R158" s="24"/>
      <c r="S158" s="24"/>
      <c r="T158" s="24"/>
      <c r="U158" s="24"/>
      <c r="V158" s="24"/>
      <c r="W158" s="24"/>
      <c r="X158" s="24"/>
      <c r="Y158" s="24"/>
      <c r="Z158" s="24">
        <f t="shared" si="2"/>
        <v>3000000</v>
      </c>
      <c r="AA158" s="25"/>
      <c r="AB158" s="25"/>
      <c r="AC158" s="38" t="s">
        <v>39</v>
      </c>
    </row>
    <row r="159" spans="2:29" s="27" customFormat="1" ht="123.75" hidden="1" x14ac:dyDescent="0.15">
      <c r="B159" s="13" t="s">
        <v>30</v>
      </c>
      <c r="C159" s="31" t="s">
        <v>381</v>
      </c>
      <c r="D159" s="31" t="s">
        <v>382</v>
      </c>
      <c r="E159" s="14" t="s">
        <v>143</v>
      </c>
      <c r="F159" s="15">
        <v>20160680810113</v>
      </c>
      <c r="G159" s="16" t="s">
        <v>383</v>
      </c>
      <c r="H159" s="31" t="s">
        <v>384</v>
      </c>
      <c r="I159" s="17" t="s">
        <v>385</v>
      </c>
      <c r="J159" s="29">
        <v>6</v>
      </c>
      <c r="K159" s="19" t="s">
        <v>37</v>
      </c>
      <c r="L159" s="20" t="s">
        <v>38</v>
      </c>
      <c r="M159" s="28"/>
      <c r="N159" s="24"/>
      <c r="O159" s="24"/>
      <c r="P159" s="24"/>
      <c r="Q159" s="24"/>
      <c r="R159" s="24"/>
      <c r="S159" s="24"/>
      <c r="T159" s="24"/>
      <c r="U159" s="24">
        <v>13420546.623333333</v>
      </c>
      <c r="V159" s="24"/>
      <c r="W159" s="24"/>
      <c r="X159" s="24"/>
      <c r="Y159" s="24"/>
      <c r="Z159" s="24">
        <f t="shared" si="2"/>
        <v>13420546.623333333</v>
      </c>
      <c r="AA159" s="25"/>
      <c r="AB159" s="25"/>
      <c r="AC159" s="38" t="s">
        <v>39</v>
      </c>
    </row>
    <row r="160" spans="2:29" s="27" customFormat="1" ht="123.75" hidden="1" x14ac:dyDescent="0.15">
      <c r="B160" s="13" t="s">
        <v>30</v>
      </c>
      <c r="C160" s="31" t="s">
        <v>381</v>
      </c>
      <c r="D160" s="31" t="s">
        <v>382</v>
      </c>
      <c r="E160" s="14" t="s">
        <v>386</v>
      </c>
      <c r="F160" s="15">
        <v>20160680810113</v>
      </c>
      <c r="G160" s="16" t="s">
        <v>383</v>
      </c>
      <c r="H160" s="31" t="s">
        <v>387</v>
      </c>
      <c r="I160" s="17" t="s">
        <v>179</v>
      </c>
      <c r="J160" s="29">
        <v>8</v>
      </c>
      <c r="K160" s="19" t="s">
        <v>37</v>
      </c>
      <c r="L160" s="20" t="s">
        <v>38</v>
      </c>
      <c r="M160" s="28"/>
      <c r="N160" s="24"/>
      <c r="O160" s="24"/>
      <c r="P160" s="24"/>
      <c r="Q160" s="24"/>
      <c r="R160" s="24"/>
      <c r="S160" s="24"/>
      <c r="T160" s="24"/>
      <c r="U160" s="24">
        <v>13420546.623333333</v>
      </c>
      <c r="V160" s="24"/>
      <c r="W160" s="24"/>
      <c r="X160" s="24"/>
      <c r="Y160" s="24"/>
      <c r="Z160" s="24">
        <f t="shared" si="2"/>
        <v>13420546.623333333</v>
      </c>
      <c r="AA160" s="25"/>
      <c r="AB160" s="25"/>
      <c r="AC160" s="38" t="s">
        <v>39</v>
      </c>
    </row>
    <row r="161" spans="2:29" s="27" customFormat="1" ht="123.75" hidden="1" x14ac:dyDescent="0.15">
      <c r="B161" s="13" t="s">
        <v>30</v>
      </c>
      <c r="C161" s="31" t="s">
        <v>381</v>
      </c>
      <c r="D161" s="31" t="s">
        <v>382</v>
      </c>
      <c r="E161" s="14" t="s">
        <v>143</v>
      </c>
      <c r="F161" s="15">
        <v>20160680810113</v>
      </c>
      <c r="G161" s="16" t="s">
        <v>383</v>
      </c>
      <c r="H161" s="31" t="s">
        <v>388</v>
      </c>
      <c r="I161" s="17" t="s">
        <v>235</v>
      </c>
      <c r="J161" s="29">
        <v>8</v>
      </c>
      <c r="K161" s="19" t="s">
        <v>37</v>
      </c>
      <c r="L161" s="20" t="s">
        <v>38</v>
      </c>
      <c r="M161" s="28"/>
      <c r="N161" s="24"/>
      <c r="O161" s="24"/>
      <c r="P161" s="24"/>
      <c r="Q161" s="24"/>
      <c r="R161" s="24"/>
      <c r="S161" s="24"/>
      <c r="T161" s="24"/>
      <c r="U161" s="24">
        <v>13420546.623333333</v>
      </c>
      <c r="V161" s="24"/>
      <c r="W161" s="24"/>
      <c r="X161" s="24"/>
      <c r="Y161" s="24"/>
      <c r="Z161" s="24">
        <f t="shared" si="2"/>
        <v>13420546.623333333</v>
      </c>
      <c r="AA161" s="25"/>
      <c r="AB161" s="25"/>
      <c r="AC161" s="38" t="s">
        <v>39</v>
      </c>
    </row>
    <row r="162" spans="2:29" s="27" customFormat="1" ht="123.75" hidden="1" x14ac:dyDescent="0.15">
      <c r="B162" s="13" t="s">
        <v>30</v>
      </c>
      <c r="C162" s="31" t="s">
        <v>381</v>
      </c>
      <c r="D162" s="31" t="s">
        <v>382</v>
      </c>
      <c r="E162" s="14" t="s">
        <v>389</v>
      </c>
      <c r="F162" s="15">
        <v>20160680810113</v>
      </c>
      <c r="G162" s="16" t="s">
        <v>383</v>
      </c>
      <c r="H162" s="31" t="s">
        <v>390</v>
      </c>
      <c r="I162" s="17" t="s">
        <v>391</v>
      </c>
      <c r="J162" s="30" t="s">
        <v>57</v>
      </c>
      <c r="K162" s="19" t="s">
        <v>37</v>
      </c>
      <c r="L162" s="20" t="s">
        <v>38</v>
      </c>
      <c r="M162" s="28"/>
      <c r="N162" s="24"/>
      <c r="O162" s="24"/>
      <c r="P162" s="24"/>
      <c r="Q162" s="24"/>
      <c r="R162" s="24"/>
      <c r="S162" s="24"/>
      <c r="T162" s="24"/>
      <c r="U162" s="24">
        <v>13420546.623333333</v>
      </c>
      <c r="V162" s="24"/>
      <c r="W162" s="24"/>
      <c r="X162" s="24"/>
      <c r="Y162" s="24"/>
      <c r="Z162" s="24">
        <f t="shared" si="2"/>
        <v>13420546.623333333</v>
      </c>
      <c r="AA162" s="25"/>
      <c r="AB162" s="25"/>
      <c r="AC162" s="38" t="s">
        <v>39</v>
      </c>
    </row>
    <row r="163" spans="2:29" s="27" customFormat="1" ht="123.75" hidden="1" x14ac:dyDescent="0.15">
      <c r="B163" s="13" t="s">
        <v>30</v>
      </c>
      <c r="C163" s="31" t="s">
        <v>381</v>
      </c>
      <c r="D163" s="31" t="s">
        <v>382</v>
      </c>
      <c r="E163" s="14" t="s">
        <v>392</v>
      </c>
      <c r="F163" s="15">
        <v>20160680810113</v>
      </c>
      <c r="G163" s="16" t="s">
        <v>383</v>
      </c>
      <c r="H163" s="31" t="s">
        <v>393</v>
      </c>
      <c r="I163" s="17" t="s">
        <v>394</v>
      </c>
      <c r="J163" s="29">
        <v>1</v>
      </c>
      <c r="K163" s="19" t="s">
        <v>37</v>
      </c>
      <c r="L163" s="20" t="s">
        <v>38</v>
      </c>
      <c r="M163" s="28"/>
      <c r="N163" s="24"/>
      <c r="O163" s="24"/>
      <c r="P163" s="24"/>
      <c r="Q163" s="24"/>
      <c r="R163" s="24"/>
      <c r="S163" s="24"/>
      <c r="T163" s="24"/>
      <c r="U163" s="24">
        <v>13420546.623333333</v>
      </c>
      <c r="V163" s="24"/>
      <c r="W163" s="24"/>
      <c r="X163" s="24"/>
      <c r="Y163" s="24"/>
      <c r="Z163" s="24">
        <f t="shared" si="2"/>
        <v>13420546.623333333</v>
      </c>
      <c r="AA163" s="25"/>
      <c r="AB163" s="25"/>
      <c r="AC163" s="38" t="s">
        <v>39</v>
      </c>
    </row>
    <row r="164" spans="2:29" s="27" customFormat="1" ht="123.75" hidden="1" x14ac:dyDescent="0.15">
      <c r="B164" s="13" t="s">
        <v>30</v>
      </c>
      <c r="C164" s="31" t="s">
        <v>381</v>
      </c>
      <c r="D164" s="31" t="s">
        <v>382</v>
      </c>
      <c r="E164" s="14" t="s">
        <v>143</v>
      </c>
      <c r="F164" s="15">
        <v>20160680810113</v>
      </c>
      <c r="G164" s="16" t="s">
        <v>383</v>
      </c>
      <c r="H164" s="31" t="s">
        <v>395</v>
      </c>
      <c r="I164" s="17" t="s">
        <v>396</v>
      </c>
      <c r="J164" s="29">
        <v>1</v>
      </c>
      <c r="K164" s="19" t="s">
        <v>37</v>
      </c>
      <c r="L164" s="20" t="s">
        <v>38</v>
      </c>
      <c r="M164" s="28"/>
      <c r="N164" s="24"/>
      <c r="O164" s="24"/>
      <c r="P164" s="24"/>
      <c r="Q164" s="24"/>
      <c r="R164" s="24"/>
      <c r="S164" s="24"/>
      <c r="T164" s="24"/>
      <c r="U164" s="24">
        <v>13420546.623333333</v>
      </c>
      <c r="V164" s="24"/>
      <c r="W164" s="24"/>
      <c r="X164" s="24"/>
      <c r="Y164" s="24"/>
      <c r="Z164" s="24">
        <f t="shared" si="2"/>
        <v>13420546.623333333</v>
      </c>
      <c r="AA164" s="25"/>
      <c r="AB164" s="25"/>
      <c r="AC164" s="38" t="s">
        <v>39</v>
      </c>
    </row>
    <row r="165" spans="2:29" s="27" customFormat="1" ht="123.75" hidden="1" x14ac:dyDescent="0.15">
      <c r="B165" s="13" t="s">
        <v>30</v>
      </c>
      <c r="C165" s="31" t="s">
        <v>381</v>
      </c>
      <c r="D165" s="31" t="s">
        <v>382</v>
      </c>
      <c r="E165" s="14" t="s">
        <v>397</v>
      </c>
      <c r="F165" s="15">
        <v>20160680810113</v>
      </c>
      <c r="G165" s="16" t="s">
        <v>383</v>
      </c>
      <c r="H165" s="31" t="s">
        <v>398</v>
      </c>
      <c r="I165" s="17" t="s">
        <v>399</v>
      </c>
      <c r="J165" s="29">
        <v>1</v>
      </c>
      <c r="K165" s="19" t="s">
        <v>37</v>
      </c>
      <c r="L165" s="20" t="s">
        <v>38</v>
      </c>
      <c r="M165" s="28"/>
      <c r="N165" s="24"/>
      <c r="O165" s="24"/>
      <c r="P165" s="24"/>
      <c r="Q165" s="24"/>
      <c r="R165" s="24"/>
      <c r="S165" s="24"/>
      <c r="T165" s="24"/>
      <c r="U165" s="24">
        <v>13420546.623333333</v>
      </c>
      <c r="V165" s="24"/>
      <c r="W165" s="24"/>
      <c r="X165" s="24"/>
      <c r="Y165" s="24"/>
      <c r="Z165" s="24">
        <f t="shared" si="2"/>
        <v>13420546.623333333</v>
      </c>
      <c r="AA165" s="25"/>
      <c r="AB165" s="25"/>
      <c r="AC165" s="38" t="s">
        <v>39</v>
      </c>
    </row>
    <row r="166" spans="2:29" s="27" customFormat="1" ht="123.75" hidden="1" x14ac:dyDescent="0.15">
      <c r="B166" s="13" t="s">
        <v>30</v>
      </c>
      <c r="C166" s="31" t="s">
        <v>381</v>
      </c>
      <c r="D166" s="31" t="s">
        <v>382</v>
      </c>
      <c r="E166" s="14" t="s">
        <v>386</v>
      </c>
      <c r="F166" s="15">
        <v>20160680810113</v>
      </c>
      <c r="G166" s="16" t="s">
        <v>383</v>
      </c>
      <c r="H166" s="31" t="s">
        <v>400</v>
      </c>
      <c r="I166" s="17" t="s">
        <v>401</v>
      </c>
      <c r="J166" s="29">
        <v>1</v>
      </c>
      <c r="K166" s="19" t="s">
        <v>37</v>
      </c>
      <c r="L166" s="20" t="s">
        <v>38</v>
      </c>
      <c r="M166" s="28"/>
      <c r="N166" s="24"/>
      <c r="O166" s="24"/>
      <c r="P166" s="24"/>
      <c r="Q166" s="24"/>
      <c r="R166" s="24"/>
      <c r="S166" s="24"/>
      <c r="T166" s="24"/>
      <c r="U166" s="24">
        <v>13420546.623333333</v>
      </c>
      <c r="V166" s="24"/>
      <c r="W166" s="24"/>
      <c r="X166" s="24"/>
      <c r="Y166" s="24"/>
      <c r="Z166" s="24">
        <f t="shared" si="2"/>
        <v>13420546.623333333</v>
      </c>
      <c r="AA166" s="25"/>
      <c r="AB166" s="25"/>
      <c r="AC166" s="38" t="s">
        <v>39</v>
      </c>
    </row>
    <row r="167" spans="2:29" s="27" customFormat="1" ht="123.75" hidden="1" x14ac:dyDescent="0.15">
      <c r="B167" s="13" t="s">
        <v>30</v>
      </c>
      <c r="C167" s="31" t="s">
        <v>381</v>
      </c>
      <c r="D167" s="31" t="s">
        <v>382</v>
      </c>
      <c r="E167" s="14" t="s">
        <v>284</v>
      </c>
      <c r="F167" s="15">
        <v>20160680810113</v>
      </c>
      <c r="G167" s="16" t="s">
        <v>383</v>
      </c>
      <c r="H167" s="31" t="s">
        <v>402</v>
      </c>
      <c r="I167" s="17" t="s">
        <v>403</v>
      </c>
      <c r="J167" s="29">
        <v>1</v>
      </c>
      <c r="K167" s="19" t="s">
        <v>37</v>
      </c>
      <c r="L167" s="20" t="s">
        <v>38</v>
      </c>
      <c r="M167" s="28"/>
      <c r="N167" s="24"/>
      <c r="O167" s="24"/>
      <c r="P167" s="24"/>
      <c r="Q167" s="24"/>
      <c r="R167" s="24"/>
      <c r="S167" s="24"/>
      <c r="T167" s="24"/>
      <c r="U167" s="24">
        <v>13420546.6233331</v>
      </c>
      <c r="V167" s="24"/>
      <c r="W167" s="24"/>
      <c r="X167" s="24"/>
      <c r="Y167" s="24"/>
      <c r="Z167" s="24">
        <f t="shared" si="2"/>
        <v>13420546.6233331</v>
      </c>
      <c r="AA167" s="25"/>
      <c r="AB167" s="25"/>
      <c r="AC167" s="38" t="s">
        <v>39</v>
      </c>
    </row>
    <row r="168" spans="2:29" s="27" customFormat="1" ht="90.75" hidden="1" x14ac:dyDescent="0.15">
      <c r="B168" s="43" t="s">
        <v>30</v>
      </c>
      <c r="C168" s="42" t="s">
        <v>404</v>
      </c>
      <c r="D168" s="42" t="s">
        <v>405</v>
      </c>
      <c r="E168" s="44" t="s">
        <v>406</v>
      </c>
      <c r="F168" s="45" t="s">
        <v>407</v>
      </c>
      <c r="G168" s="46" t="s">
        <v>408</v>
      </c>
      <c r="H168" s="44" t="s">
        <v>409</v>
      </c>
      <c r="I168" s="47" t="s">
        <v>410</v>
      </c>
      <c r="J168" s="48">
        <v>1</v>
      </c>
      <c r="K168" s="49" t="s">
        <v>411</v>
      </c>
      <c r="L168" s="50" t="s">
        <v>412</v>
      </c>
      <c r="M168" s="21">
        <v>0</v>
      </c>
      <c r="N168" s="22">
        <v>0</v>
      </c>
      <c r="O168" s="22">
        <v>0</v>
      </c>
      <c r="P168" s="22">
        <v>0</v>
      </c>
      <c r="Q168" s="22">
        <v>0</v>
      </c>
      <c r="R168" s="22">
        <v>0</v>
      </c>
      <c r="S168" s="22">
        <v>0</v>
      </c>
      <c r="T168" s="22">
        <v>0</v>
      </c>
      <c r="U168" s="22">
        <v>0</v>
      </c>
      <c r="V168" s="22">
        <v>0</v>
      </c>
      <c r="W168" s="22">
        <v>0</v>
      </c>
      <c r="X168" s="22">
        <v>0</v>
      </c>
      <c r="Y168" s="24">
        <v>300000000</v>
      </c>
      <c r="Z168" s="24">
        <f t="shared" si="2"/>
        <v>300000000</v>
      </c>
      <c r="AA168" s="25"/>
      <c r="AB168" s="25"/>
      <c r="AC168" s="38" t="s">
        <v>413</v>
      </c>
    </row>
    <row r="169" spans="2:29" s="27" customFormat="1" ht="69" hidden="1" x14ac:dyDescent="0.15">
      <c r="B169" s="43" t="s">
        <v>30</v>
      </c>
      <c r="C169" s="42" t="s">
        <v>404</v>
      </c>
      <c r="D169" s="42" t="s">
        <v>405</v>
      </c>
      <c r="E169" s="44" t="s">
        <v>406</v>
      </c>
      <c r="F169" s="45" t="s">
        <v>407</v>
      </c>
      <c r="G169" s="46" t="s">
        <v>414</v>
      </c>
      <c r="H169" s="44" t="s">
        <v>415</v>
      </c>
      <c r="I169" s="47" t="s">
        <v>416</v>
      </c>
      <c r="J169" s="48">
        <v>1</v>
      </c>
      <c r="K169" s="49" t="s">
        <v>411</v>
      </c>
      <c r="L169" s="50" t="s">
        <v>412</v>
      </c>
      <c r="M169" s="51"/>
      <c r="N169" s="23"/>
      <c r="O169" s="23"/>
      <c r="P169" s="23"/>
      <c r="Q169" s="23"/>
      <c r="R169" s="23"/>
      <c r="S169" s="23"/>
      <c r="T169" s="24"/>
      <c r="U169" s="22"/>
      <c r="V169" s="23"/>
      <c r="W169" s="23"/>
      <c r="X169" s="23"/>
      <c r="Y169" s="24">
        <v>400000000</v>
      </c>
      <c r="Z169" s="24">
        <f t="shared" si="2"/>
        <v>400000000</v>
      </c>
      <c r="AA169" s="25"/>
      <c r="AB169" s="25"/>
      <c r="AC169" s="38" t="s">
        <v>413</v>
      </c>
    </row>
    <row r="170" spans="2:29" s="27" customFormat="1" ht="69" hidden="1" x14ac:dyDescent="0.15">
      <c r="B170" s="43" t="s">
        <v>30</v>
      </c>
      <c r="C170" s="42" t="s">
        <v>404</v>
      </c>
      <c r="D170" s="42" t="s">
        <v>405</v>
      </c>
      <c r="E170" s="44" t="s">
        <v>406</v>
      </c>
      <c r="F170" s="45" t="s">
        <v>407</v>
      </c>
      <c r="G170" s="46" t="s">
        <v>417</v>
      </c>
      <c r="H170" s="44" t="s">
        <v>418</v>
      </c>
      <c r="I170" s="47" t="s">
        <v>419</v>
      </c>
      <c r="J170" s="48">
        <v>1</v>
      </c>
      <c r="K170" s="49" t="s">
        <v>411</v>
      </c>
      <c r="L170" s="50" t="s">
        <v>412</v>
      </c>
      <c r="M170" s="51"/>
      <c r="N170" s="23"/>
      <c r="O170" s="23"/>
      <c r="P170" s="23"/>
      <c r="Q170" s="23"/>
      <c r="R170" s="23"/>
      <c r="S170" s="23"/>
      <c r="T170" s="24"/>
      <c r="U170" s="22"/>
      <c r="V170" s="23"/>
      <c r="W170" s="23"/>
      <c r="X170" s="23"/>
      <c r="Y170" s="24"/>
      <c r="Z170" s="24">
        <f t="shared" si="2"/>
        <v>0</v>
      </c>
      <c r="AA170" s="25"/>
      <c r="AB170" s="25"/>
      <c r="AC170" s="38" t="s">
        <v>413</v>
      </c>
    </row>
    <row r="171" spans="2:29" s="27" customFormat="1" ht="74.25" hidden="1" x14ac:dyDescent="0.15">
      <c r="B171" s="43" t="s">
        <v>30</v>
      </c>
      <c r="C171" s="42" t="s">
        <v>404</v>
      </c>
      <c r="D171" s="42" t="s">
        <v>405</v>
      </c>
      <c r="E171" s="44" t="s">
        <v>406</v>
      </c>
      <c r="F171" s="45"/>
      <c r="G171" s="46" t="s">
        <v>420</v>
      </c>
      <c r="H171" s="44" t="s">
        <v>418</v>
      </c>
      <c r="I171" s="47" t="s">
        <v>419</v>
      </c>
      <c r="J171" s="52">
        <v>1</v>
      </c>
      <c r="K171" s="49" t="s">
        <v>411</v>
      </c>
      <c r="L171" s="50" t="s">
        <v>412</v>
      </c>
      <c r="M171" s="51"/>
      <c r="N171" s="23"/>
      <c r="O171" s="23"/>
      <c r="P171" s="23"/>
      <c r="Q171" s="23"/>
      <c r="R171" s="23"/>
      <c r="S171" s="23"/>
      <c r="T171" s="24"/>
      <c r="U171" s="22"/>
      <c r="V171" s="23"/>
      <c r="W171" s="23"/>
      <c r="X171" s="23"/>
      <c r="Y171" s="53">
        <v>675164488.50999999</v>
      </c>
      <c r="Z171" s="24">
        <f t="shared" si="2"/>
        <v>675164488.50999999</v>
      </c>
      <c r="AA171" s="25"/>
      <c r="AB171" s="25"/>
      <c r="AC171" s="38" t="s">
        <v>413</v>
      </c>
    </row>
    <row r="172" spans="2:29" s="27" customFormat="1" ht="115.5" hidden="1" x14ac:dyDescent="0.15">
      <c r="B172" s="43" t="s">
        <v>30</v>
      </c>
      <c r="C172" s="42" t="s">
        <v>404</v>
      </c>
      <c r="D172" s="42" t="s">
        <v>405</v>
      </c>
      <c r="E172" s="44" t="s">
        <v>406</v>
      </c>
      <c r="F172" s="34"/>
      <c r="G172" s="44" t="s">
        <v>421</v>
      </c>
      <c r="H172" s="44" t="s">
        <v>422</v>
      </c>
      <c r="I172" s="47" t="s">
        <v>423</v>
      </c>
      <c r="J172" s="54">
        <v>1</v>
      </c>
      <c r="K172" s="49" t="s">
        <v>411</v>
      </c>
      <c r="L172" s="50" t="s">
        <v>412</v>
      </c>
      <c r="M172" s="51"/>
      <c r="N172" s="23"/>
      <c r="O172" s="23"/>
      <c r="P172" s="23"/>
      <c r="Q172" s="23"/>
      <c r="R172" s="23"/>
      <c r="S172" s="23"/>
      <c r="T172" s="24"/>
      <c r="U172" s="22"/>
      <c r="V172" s="23"/>
      <c r="W172" s="23"/>
      <c r="X172" s="23"/>
      <c r="Y172" s="53">
        <f>2250548295.03+60000000</f>
        <v>2310548295.0300002</v>
      </c>
      <c r="Z172" s="24">
        <f t="shared" si="2"/>
        <v>2310548295.0300002</v>
      </c>
      <c r="AA172" s="25"/>
      <c r="AB172" s="25"/>
      <c r="AC172" s="38" t="s">
        <v>413</v>
      </c>
    </row>
    <row r="173" spans="2:29" s="27" customFormat="1" ht="69" hidden="1" x14ac:dyDescent="0.15">
      <c r="B173" s="43" t="s">
        <v>30</v>
      </c>
      <c r="C173" s="42" t="s">
        <v>404</v>
      </c>
      <c r="D173" s="42" t="s">
        <v>405</v>
      </c>
      <c r="E173" s="44" t="s">
        <v>406</v>
      </c>
      <c r="F173" s="45"/>
      <c r="G173" s="44"/>
      <c r="H173" s="44" t="s">
        <v>424</v>
      </c>
      <c r="I173" s="47" t="s">
        <v>425</v>
      </c>
      <c r="J173" s="55" t="s">
        <v>57</v>
      </c>
      <c r="K173" s="49" t="s">
        <v>411</v>
      </c>
      <c r="L173" s="50" t="s">
        <v>412</v>
      </c>
      <c r="M173" s="28"/>
      <c r="N173" s="23"/>
      <c r="O173" s="23"/>
      <c r="P173" s="23"/>
      <c r="Q173" s="23"/>
      <c r="R173" s="23"/>
      <c r="S173" s="23"/>
      <c r="T173" s="24"/>
      <c r="U173" s="22"/>
      <c r="V173" s="23"/>
      <c r="W173" s="23"/>
      <c r="X173" s="23"/>
      <c r="Y173" s="24"/>
      <c r="Z173" s="24">
        <f t="shared" si="2"/>
        <v>0</v>
      </c>
      <c r="AA173" s="25"/>
      <c r="AB173" s="25"/>
      <c r="AC173" s="38" t="s">
        <v>413</v>
      </c>
    </row>
    <row r="174" spans="2:29" s="27" customFormat="1" ht="69" hidden="1" x14ac:dyDescent="0.15">
      <c r="B174" s="43" t="s">
        <v>30</v>
      </c>
      <c r="C174" s="42" t="s">
        <v>404</v>
      </c>
      <c r="D174" s="42" t="s">
        <v>405</v>
      </c>
      <c r="E174" s="44" t="s">
        <v>406</v>
      </c>
      <c r="F174" s="45" t="s">
        <v>407</v>
      </c>
      <c r="G174" s="46" t="s">
        <v>426</v>
      </c>
      <c r="H174" s="44" t="s">
        <v>427</v>
      </c>
      <c r="I174" s="47" t="s">
        <v>428</v>
      </c>
      <c r="J174" s="52" t="s">
        <v>57</v>
      </c>
      <c r="K174" s="49" t="s">
        <v>411</v>
      </c>
      <c r="L174" s="50" t="s">
        <v>412</v>
      </c>
      <c r="M174" s="51">
        <v>50000000</v>
      </c>
      <c r="N174" s="23"/>
      <c r="O174" s="23"/>
      <c r="P174" s="23"/>
      <c r="Q174" s="23"/>
      <c r="R174" s="23"/>
      <c r="S174" s="23"/>
      <c r="T174" s="24"/>
      <c r="U174" s="22"/>
      <c r="V174" s="23"/>
      <c r="W174" s="23"/>
      <c r="X174" s="23"/>
      <c r="Y174" s="24"/>
      <c r="Z174" s="24">
        <f t="shared" si="2"/>
        <v>50000000</v>
      </c>
      <c r="AA174" s="25"/>
      <c r="AB174" s="25"/>
      <c r="AC174" s="38" t="s">
        <v>413</v>
      </c>
    </row>
    <row r="175" spans="2:29" s="27" customFormat="1" ht="69" hidden="1" x14ac:dyDescent="0.15">
      <c r="B175" s="43" t="s">
        <v>30</v>
      </c>
      <c r="C175" s="42" t="s">
        <v>404</v>
      </c>
      <c r="D175" s="42" t="s">
        <v>405</v>
      </c>
      <c r="E175" s="44" t="s">
        <v>406</v>
      </c>
      <c r="F175" s="34">
        <v>20160680810020</v>
      </c>
      <c r="G175" s="44" t="s">
        <v>429</v>
      </c>
      <c r="H175" s="44" t="s">
        <v>430</v>
      </c>
      <c r="I175" s="47" t="s">
        <v>431</v>
      </c>
      <c r="J175" s="52">
        <v>20</v>
      </c>
      <c r="K175" s="49" t="s">
        <v>411</v>
      </c>
      <c r="L175" s="50" t="s">
        <v>412</v>
      </c>
      <c r="M175" s="56"/>
      <c r="N175" s="23"/>
      <c r="O175" s="23"/>
      <c r="P175" s="23"/>
      <c r="Q175" s="23"/>
      <c r="R175" s="23"/>
      <c r="S175" s="23"/>
      <c r="T175" s="53">
        <f>531433711+36563173.83</f>
        <v>567996884.83000004</v>
      </c>
      <c r="U175" s="22"/>
      <c r="V175" s="23"/>
      <c r="W175" s="23"/>
      <c r="X175" s="23"/>
      <c r="Y175" s="57">
        <f>5200000000+371321759.5+600000000+60000000</f>
        <v>6231321759.5</v>
      </c>
      <c r="Z175" s="24">
        <f t="shared" si="2"/>
        <v>6799318644.3299999</v>
      </c>
      <c r="AA175" s="25"/>
      <c r="AB175" s="25"/>
      <c r="AC175" s="38" t="s">
        <v>413</v>
      </c>
    </row>
    <row r="176" spans="2:29" s="27" customFormat="1" ht="74.25" hidden="1" x14ac:dyDescent="0.15">
      <c r="B176" s="43" t="s">
        <v>30</v>
      </c>
      <c r="C176" s="42" t="s">
        <v>404</v>
      </c>
      <c r="D176" s="42" t="s">
        <v>405</v>
      </c>
      <c r="E176" s="44" t="s">
        <v>406</v>
      </c>
      <c r="F176" s="45">
        <v>20170680810015</v>
      </c>
      <c r="G176" s="46" t="s">
        <v>432</v>
      </c>
      <c r="H176" s="44" t="s">
        <v>433</v>
      </c>
      <c r="I176" s="47" t="s">
        <v>198</v>
      </c>
      <c r="J176" s="54">
        <v>0.25</v>
      </c>
      <c r="K176" s="49" t="s">
        <v>411</v>
      </c>
      <c r="L176" s="50" t="s">
        <v>412</v>
      </c>
      <c r="M176" s="56"/>
      <c r="N176" s="23"/>
      <c r="O176" s="23"/>
      <c r="P176" s="23"/>
      <c r="Q176" s="23"/>
      <c r="R176" s="23"/>
      <c r="S176" s="23"/>
      <c r="T176" s="24"/>
      <c r="U176" s="22"/>
      <c r="V176" s="23"/>
      <c r="W176" s="23"/>
      <c r="X176" s="23"/>
      <c r="Y176" s="53">
        <v>450109659.00999999</v>
      </c>
      <c r="Z176" s="24">
        <f t="shared" si="2"/>
        <v>450109659.00999999</v>
      </c>
      <c r="AA176" s="25"/>
      <c r="AB176" s="25"/>
      <c r="AC176" s="38" t="s">
        <v>413</v>
      </c>
    </row>
    <row r="177" spans="2:29" s="27" customFormat="1" ht="69" hidden="1" x14ac:dyDescent="0.15">
      <c r="B177" s="43" t="s">
        <v>30</v>
      </c>
      <c r="C177" s="42" t="s">
        <v>404</v>
      </c>
      <c r="D177" s="42" t="s">
        <v>405</v>
      </c>
      <c r="E177" s="44" t="s">
        <v>406</v>
      </c>
      <c r="F177" s="45" t="s">
        <v>407</v>
      </c>
      <c r="G177" s="46" t="s">
        <v>434</v>
      </c>
      <c r="H177" s="44" t="s">
        <v>435</v>
      </c>
      <c r="I177" s="47" t="s">
        <v>436</v>
      </c>
      <c r="J177" s="54">
        <v>1</v>
      </c>
      <c r="K177" s="49" t="s">
        <v>411</v>
      </c>
      <c r="L177" s="50" t="s">
        <v>412</v>
      </c>
      <c r="M177" s="51">
        <v>20000000</v>
      </c>
      <c r="N177" s="23"/>
      <c r="O177" s="23"/>
      <c r="P177" s="23"/>
      <c r="Q177" s="23"/>
      <c r="R177" s="23"/>
      <c r="S177" s="23"/>
      <c r="T177" s="24"/>
      <c r="U177" s="22"/>
      <c r="V177" s="23"/>
      <c r="W177" s="23"/>
      <c r="X177" s="23"/>
      <c r="Y177" s="24"/>
      <c r="Z177" s="24">
        <f t="shared" si="2"/>
        <v>20000000</v>
      </c>
      <c r="AA177" s="25"/>
      <c r="AB177" s="25"/>
      <c r="AC177" s="38" t="s">
        <v>413</v>
      </c>
    </row>
    <row r="178" spans="2:29" s="27" customFormat="1" ht="69" hidden="1" x14ac:dyDescent="0.15">
      <c r="B178" s="43" t="s">
        <v>30</v>
      </c>
      <c r="C178" s="42" t="s">
        <v>404</v>
      </c>
      <c r="D178" s="42" t="s">
        <v>405</v>
      </c>
      <c r="E178" s="44" t="s">
        <v>406</v>
      </c>
      <c r="F178" s="45" t="s">
        <v>407</v>
      </c>
      <c r="G178" s="46" t="s">
        <v>437</v>
      </c>
      <c r="H178" s="44" t="s">
        <v>438</v>
      </c>
      <c r="I178" s="47" t="s">
        <v>439</v>
      </c>
      <c r="J178" s="54">
        <v>0.25</v>
      </c>
      <c r="K178" s="49" t="s">
        <v>411</v>
      </c>
      <c r="L178" s="50" t="s">
        <v>412</v>
      </c>
      <c r="M178" s="51"/>
      <c r="N178" s="23"/>
      <c r="O178" s="23"/>
      <c r="P178" s="23"/>
      <c r="Q178" s="23"/>
      <c r="R178" s="23"/>
      <c r="S178" s="23"/>
      <c r="T178" s="24"/>
      <c r="U178" s="22"/>
      <c r="V178" s="23"/>
      <c r="W178" s="23"/>
      <c r="X178" s="23"/>
      <c r="Y178" s="24">
        <v>425274147.51999998</v>
      </c>
      <c r="Z178" s="24">
        <f t="shared" si="2"/>
        <v>425274147.51999998</v>
      </c>
      <c r="AA178" s="25"/>
      <c r="AB178" s="25"/>
      <c r="AC178" s="38" t="s">
        <v>413</v>
      </c>
    </row>
    <row r="179" spans="2:29" s="27" customFormat="1" ht="74.25" hidden="1" x14ac:dyDescent="0.15">
      <c r="B179" s="43" t="s">
        <v>30</v>
      </c>
      <c r="C179" s="42" t="s">
        <v>404</v>
      </c>
      <c r="D179" s="42" t="s">
        <v>405</v>
      </c>
      <c r="E179" s="44" t="s">
        <v>406</v>
      </c>
      <c r="F179" s="45" t="s">
        <v>407</v>
      </c>
      <c r="G179" s="46" t="s">
        <v>440</v>
      </c>
      <c r="H179" s="44" t="s">
        <v>441</v>
      </c>
      <c r="I179" s="47" t="s">
        <v>442</v>
      </c>
      <c r="J179" s="54">
        <v>1</v>
      </c>
      <c r="K179" s="49" t="s">
        <v>411</v>
      </c>
      <c r="L179" s="50" t="s">
        <v>412</v>
      </c>
      <c r="M179" s="51">
        <v>50000000</v>
      </c>
      <c r="N179" s="23"/>
      <c r="O179" s="23"/>
      <c r="P179" s="23"/>
      <c r="Q179" s="23"/>
      <c r="R179" s="23"/>
      <c r="S179" s="23"/>
      <c r="T179" s="24"/>
      <c r="U179" s="22"/>
      <c r="V179" s="23"/>
      <c r="W179" s="23"/>
      <c r="X179" s="23"/>
      <c r="Y179" s="24"/>
      <c r="Z179" s="24">
        <f t="shared" si="2"/>
        <v>50000000</v>
      </c>
      <c r="AA179" s="25"/>
      <c r="AB179" s="25"/>
      <c r="AC179" s="38" t="s">
        <v>413</v>
      </c>
    </row>
    <row r="180" spans="2:29" s="27" customFormat="1" ht="69" hidden="1" x14ac:dyDescent="0.15">
      <c r="B180" s="43" t="s">
        <v>30</v>
      </c>
      <c r="C180" s="42" t="s">
        <v>404</v>
      </c>
      <c r="D180" s="42" t="s">
        <v>405</v>
      </c>
      <c r="E180" s="44" t="s">
        <v>406</v>
      </c>
      <c r="F180" s="45" t="s">
        <v>407</v>
      </c>
      <c r="G180" s="46" t="s">
        <v>443</v>
      </c>
      <c r="H180" s="44" t="s">
        <v>444</v>
      </c>
      <c r="I180" s="47" t="s">
        <v>442</v>
      </c>
      <c r="J180" s="54">
        <v>1</v>
      </c>
      <c r="K180" s="49" t="s">
        <v>411</v>
      </c>
      <c r="L180" s="50" t="s">
        <v>412</v>
      </c>
      <c r="M180" s="51"/>
      <c r="N180" s="23"/>
      <c r="O180" s="23"/>
      <c r="P180" s="23"/>
      <c r="Q180" s="23"/>
      <c r="R180" s="23"/>
      <c r="S180" s="23"/>
      <c r="T180" s="24"/>
      <c r="U180" s="22"/>
      <c r="V180" s="23"/>
      <c r="W180" s="23"/>
      <c r="X180" s="23"/>
      <c r="Y180" s="24">
        <v>200000000</v>
      </c>
      <c r="Z180" s="24">
        <f t="shared" si="2"/>
        <v>200000000</v>
      </c>
      <c r="AA180" s="25"/>
      <c r="AB180" s="25"/>
      <c r="AC180" s="38" t="s">
        <v>413</v>
      </c>
    </row>
    <row r="181" spans="2:29" s="27" customFormat="1" ht="69" hidden="1" x14ac:dyDescent="0.15">
      <c r="B181" s="43" t="s">
        <v>30</v>
      </c>
      <c r="C181" s="42" t="s">
        <v>404</v>
      </c>
      <c r="D181" s="42" t="s">
        <v>405</v>
      </c>
      <c r="E181" s="44" t="s">
        <v>406</v>
      </c>
      <c r="F181" s="45" t="s">
        <v>407</v>
      </c>
      <c r="G181" s="46" t="s">
        <v>445</v>
      </c>
      <c r="H181" s="44" t="s">
        <v>446</v>
      </c>
      <c r="I181" s="47" t="s">
        <v>447</v>
      </c>
      <c r="J181" s="52">
        <v>0.25</v>
      </c>
      <c r="K181" s="49" t="s">
        <v>411</v>
      </c>
      <c r="L181" s="50" t="s">
        <v>412</v>
      </c>
      <c r="M181" s="51">
        <v>50000000</v>
      </c>
      <c r="N181" s="23"/>
      <c r="O181" s="23"/>
      <c r="P181" s="23"/>
      <c r="Q181" s="23"/>
      <c r="R181" s="23"/>
      <c r="S181" s="23"/>
      <c r="T181" s="24"/>
      <c r="U181" s="22"/>
      <c r="V181" s="23"/>
      <c r="W181" s="23"/>
      <c r="X181" s="23"/>
      <c r="Y181" s="24"/>
      <c r="Z181" s="24">
        <f t="shared" si="2"/>
        <v>50000000</v>
      </c>
      <c r="AA181" s="25"/>
      <c r="AB181" s="25"/>
      <c r="AC181" s="38" t="s">
        <v>413</v>
      </c>
    </row>
    <row r="182" spans="2:29" s="27" customFormat="1" ht="69" hidden="1" x14ac:dyDescent="0.15">
      <c r="B182" s="43" t="s">
        <v>30</v>
      </c>
      <c r="C182" s="42" t="s">
        <v>404</v>
      </c>
      <c r="D182" s="42" t="s">
        <v>405</v>
      </c>
      <c r="E182" s="44" t="s">
        <v>406</v>
      </c>
      <c r="F182" s="45">
        <v>20170680810006</v>
      </c>
      <c r="G182" s="44" t="s">
        <v>448</v>
      </c>
      <c r="H182" s="44" t="s">
        <v>449</v>
      </c>
      <c r="I182" s="47" t="s">
        <v>450</v>
      </c>
      <c r="J182" s="54">
        <v>1</v>
      </c>
      <c r="K182" s="49" t="s">
        <v>411</v>
      </c>
      <c r="L182" s="50" t="s">
        <v>412</v>
      </c>
      <c r="M182" s="28">
        <v>250000000</v>
      </c>
      <c r="N182" s="23"/>
      <c r="O182" s="23"/>
      <c r="P182" s="23"/>
      <c r="Q182" s="23"/>
      <c r="R182" s="23"/>
      <c r="S182" s="23"/>
      <c r="T182" s="24"/>
      <c r="U182" s="22"/>
      <c r="V182" s="23"/>
      <c r="W182" s="23"/>
      <c r="X182" s="23"/>
      <c r="Y182" s="24"/>
      <c r="Z182" s="24">
        <f t="shared" si="2"/>
        <v>250000000</v>
      </c>
      <c r="AA182" s="25"/>
      <c r="AB182" s="25"/>
      <c r="AC182" s="38" t="s">
        <v>413</v>
      </c>
    </row>
    <row r="183" spans="2:29" s="27" customFormat="1" ht="69" hidden="1" x14ac:dyDescent="0.15">
      <c r="B183" s="43" t="s">
        <v>30</v>
      </c>
      <c r="C183" s="42" t="s">
        <v>404</v>
      </c>
      <c r="D183" s="42" t="s">
        <v>451</v>
      </c>
      <c r="E183" s="44" t="s">
        <v>406</v>
      </c>
      <c r="F183" s="45" t="s">
        <v>407</v>
      </c>
      <c r="G183" s="58" t="s">
        <v>452</v>
      </c>
      <c r="H183" s="44" t="s">
        <v>453</v>
      </c>
      <c r="I183" s="47" t="s">
        <v>454</v>
      </c>
      <c r="J183" s="54">
        <v>0.25</v>
      </c>
      <c r="K183" s="49" t="s">
        <v>411</v>
      </c>
      <c r="L183" s="50" t="s">
        <v>412</v>
      </c>
      <c r="M183" s="51">
        <v>36296346</v>
      </c>
      <c r="N183" s="23"/>
      <c r="O183" s="23"/>
      <c r="P183" s="23"/>
      <c r="Q183" s="23"/>
      <c r="R183" s="23"/>
      <c r="S183" s="23"/>
      <c r="T183" s="24"/>
      <c r="U183" s="22"/>
      <c r="V183" s="23"/>
      <c r="W183" s="23"/>
      <c r="X183" s="23"/>
      <c r="Y183" s="24"/>
      <c r="Z183" s="24">
        <f t="shared" si="2"/>
        <v>36296346</v>
      </c>
      <c r="AA183" s="25"/>
      <c r="AB183" s="25"/>
      <c r="AC183" s="38" t="s">
        <v>413</v>
      </c>
    </row>
    <row r="184" spans="2:29" s="27" customFormat="1" ht="69" hidden="1" x14ac:dyDescent="0.15">
      <c r="B184" s="43" t="s">
        <v>30</v>
      </c>
      <c r="C184" s="42" t="s">
        <v>404</v>
      </c>
      <c r="D184" s="42" t="s">
        <v>451</v>
      </c>
      <c r="E184" s="44" t="s">
        <v>406</v>
      </c>
      <c r="F184" s="45" t="s">
        <v>407</v>
      </c>
      <c r="G184" s="46" t="s">
        <v>455</v>
      </c>
      <c r="H184" s="44" t="s">
        <v>456</v>
      </c>
      <c r="I184" s="47" t="s">
        <v>410</v>
      </c>
      <c r="J184" s="54">
        <v>0.25</v>
      </c>
      <c r="K184" s="49" t="s">
        <v>411</v>
      </c>
      <c r="L184" s="50" t="s">
        <v>412</v>
      </c>
      <c r="M184" s="51">
        <v>30000000</v>
      </c>
      <c r="N184" s="23"/>
      <c r="O184" s="23"/>
      <c r="P184" s="23"/>
      <c r="Q184" s="23"/>
      <c r="R184" s="23"/>
      <c r="S184" s="23"/>
      <c r="T184" s="24"/>
      <c r="U184" s="22"/>
      <c r="V184" s="23"/>
      <c r="W184" s="23"/>
      <c r="X184" s="23"/>
      <c r="Y184" s="24"/>
      <c r="Z184" s="24">
        <f t="shared" si="2"/>
        <v>30000000</v>
      </c>
      <c r="AA184" s="25"/>
      <c r="AB184" s="25"/>
      <c r="AC184" s="38" t="s">
        <v>413</v>
      </c>
    </row>
    <row r="185" spans="2:29" s="27" customFormat="1" ht="69" hidden="1" x14ac:dyDescent="0.15">
      <c r="B185" s="43" t="s">
        <v>30</v>
      </c>
      <c r="C185" s="42" t="s">
        <v>404</v>
      </c>
      <c r="D185" s="42" t="s">
        <v>451</v>
      </c>
      <c r="E185" s="44" t="s">
        <v>406</v>
      </c>
      <c r="F185" s="45">
        <v>20160680810062</v>
      </c>
      <c r="G185" s="44" t="s">
        <v>457</v>
      </c>
      <c r="H185" s="44" t="s">
        <v>458</v>
      </c>
      <c r="I185" s="47" t="s">
        <v>459</v>
      </c>
      <c r="J185" s="59">
        <v>47000</v>
      </c>
      <c r="K185" s="49" t="s">
        <v>411</v>
      </c>
      <c r="L185" s="50" t="s">
        <v>412</v>
      </c>
      <c r="M185" s="51"/>
      <c r="N185" s="23"/>
      <c r="O185" s="22">
        <v>2816122106</v>
      </c>
      <c r="P185" s="23"/>
      <c r="Q185" s="23"/>
      <c r="R185" s="23"/>
      <c r="S185" s="23"/>
      <c r="T185" s="24"/>
      <c r="U185" s="22"/>
      <c r="V185" s="23"/>
      <c r="W185" s="23"/>
      <c r="X185" s="23"/>
      <c r="Y185" s="24"/>
      <c r="Z185" s="24">
        <f t="shared" si="2"/>
        <v>2816122106</v>
      </c>
      <c r="AA185" s="25"/>
      <c r="AB185" s="25"/>
      <c r="AC185" s="38" t="s">
        <v>413</v>
      </c>
    </row>
    <row r="186" spans="2:29" s="27" customFormat="1" ht="99" hidden="1" x14ac:dyDescent="0.15">
      <c r="B186" s="43" t="s">
        <v>30</v>
      </c>
      <c r="C186" s="42" t="s">
        <v>404</v>
      </c>
      <c r="D186" s="42" t="s">
        <v>460</v>
      </c>
      <c r="E186" s="44" t="s">
        <v>406</v>
      </c>
      <c r="F186" s="45" t="s">
        <v>407</v>
      </c>
      <c r="G186" s="46" t="s">
        <v>461</v>
      </c>
      <c r="H186" s="44" t="s">
        <v>462</v>
      </c>
      <c r="I186" s="47" t="s">
        <v>463</v>
      </c>
      <c r="J186" s="54">
        <v>1</v>
      </c>
      <c r="K186" s="49" t="s">
        <v>411</v>
      </c>
      <c r="L186" s="50" t="s">
        <v>412</v>
      </c>
      <c r="M186" s="28">
        <v>40000000</v>
      </c>
      <c r="N186" s="23"/>
      <c r="O186" s="23"/>
      <c r="P186" s="23"/>
      <c r="Q186" s="23"/>
      <c r="R186" s="23"/>
      <c r="S186" s="23"/>
      <c r="T186" s="24"/>
      <c r="U186" s="22"/>
      <c r="V186" s="23"/>
      <c r="W186" s="23"/>
      <c r="X186" s="23"/>
      <c r="Y186" s="24"/>
      <c r="Z186" s="24">
        <f t="shared" si="2"/>
        <v>40000000</v>
      </c>
      <c r="AA186" s="25"/>
      <c r="AB186" s="25"/>
      <c r="AC186" s="38" t="s">
        <v>413</v>
      </c>
    </row>
    <row r="187" spans="2:29" s="27" customFormat="1" ht="74.25" hidden="1" x14ac:dyDescent="0.15">
      <c r="B187" s="43" t="s">
        <v>30</v>
      </c>
      <c r="C187" s="42" t="s">
        <v>404</v>
      </c>
      <c r="D187" s="42" t="s">
        <v>460</v>
      </c>
      <c r="E187" s="44" t="s">
        <v>406</v>
      </c>
      <c r="F187" s="45">
        <v>20160680810078</v>
      </c>
      <c r="G187" s="46" t="s">
        <v>464</v>
      </c>
      <c r="H187" s="44" t="s">
        <v>465</v>
      </c>
      <c r="I187" s="47" t="s">
        <v>466</v>
      </c>
      <c r="J187" s="60">
        <v>1</v>
      </c>
      <c r="K187" s="49" t="s">
        <v>411</v>
      </c>
      <c r="L187" s="50" t="s">
        <v>412</v>
      </c>
      <c r="M187" s="51">
        <v>40000000</v>
      </c>
      <c r="N187" s="23"/>
      <c r="O187" s="23"/>
      <c r="P187" s="23"/>
      <c r="Q187" s="23"/>
      <c r="R187" s="23"/>
      <c r="S187" s="23"/>
      <c r="T187" s="24"/>
      <c r="U187" s="22"/>
      <c r="V187" s="23"/>
      <c r="W187" s="23"/>
      <c r="X187" s="23"/>
      <c r="Y187" s="24"/>
      <c r="Z187" s="24">
        <f t="shared" si="2"/>
        <v>40000000</v>
      </c>
      <c r="AA187" s="25"/>
      <c r="AB187" s="25"/>
      <c r="AC187" s="38" t="s">
        <v>413</v>
      </c>
    </row>
    <row r="188" spans="2:29" s="27" customFormat="1" ht="69" hidden="1" x14ac:dyDescent="0.15">
      <c r="B188" s="43" t="s">
        <v>30</v>
      </c>
      <c r="C188" s="42" t="s">
        <v>404</v>
      </c>
      <c r="D188" s="42" t="s">
        <v>467</v>
      </c>
      <c r="E188" s="44" t="s">
        <v>406</v>
      </c>
      <c r="F188" s="45" t="s">
        <v>407</v>
      </c>
      <c r="G188" s="46" t="s">
        <v>468</v>
      </c>
      <c r="H188" s="44" t="s">
        <v>469</v>
      </c>
      <c r="I188" s="47" t="s">
        <v>470</v>
      </c>
      <c r="J188" s="54">
        <v>1</v>
      </c>
      <c r="K188" s="49" t="s">
        <v>411</v>
      </c>
      <c r="L188" s="50" t="s">
        <v>412</v>
      </c>
      <c r="M188" s="28">
        <v>50000000</v>
      </c>
      <c r="N188" s="23"/>
      <c r="O188" s="23"/>
      <c r="P188" s="23"/>
      <c r="Q188" s="23"/>
      <c r="R188" s="23"/>
      <c r="S188" s="23"/>
      <c r="T188" s="24"/>
      <c r="U188" s="22"/>
      <c r="V188" s="23"/>
      <c r="W188" s="23"/>
      <c r="X188" s="23"/>
      <c r="Y188" s="24"/>
      <c r="Z188" s="24">
        <f t="shared" si="2"/>
        <v>50000000</v>
      </c>
      <c r="AA188" s="25"/>
      <c r="AB188" s="25"/>
      <c r="AC188" s="38" t="s">
        <v>413</v>
      </c>
    </row>
    <row r="189" spans="2:29" s="27" customFormat="1" ht="69" hidden="1" x14ac:dyDescent="0.15">
      <c r="B189" s="43" t="s">
        <v>30</v>
      </c>
      <c r="C189" s="42" t="s">
        <v>404</v>
      </c>
      <c r="D189" s="42" t="s">
        <v>467</v>
      </c>
      <c r="E189" s="44" t="s">
        <v>406</v>
      </c>
      <c r="F189" s="45">
        <v>20120680810051</v>
      </c>
      <c r="G189" s="46" t="s">
        <v>471</v>
      </c>
      <c r="H189" s="44" t="s">
        <v>472</v>
      </c>
      <c r="I189" s="47" t="s">
        <v>473</v>
      </c>
      <c r="J189" s="54">
        <v>0.25</v>
      </c>
      <c r="K189" s="49" t="s">
        <v>411</v>
      </c>
      <c r="L189" s="50" t="s">
        <v>412</v>
      </c>
      <c r="M189" s="51">
        <v>150000000</v>
      </c>
      <c r="N189" s="23"/>
      <c r="O189" s="23"/>
      <c r="P189" s="23"/>
      <c r="Q189" s="23"/>
      <c r="R189" s="23"/>
      <c r="S189" s="23"/>
      <c r="T189" s="24"/>
      <c r="U189" s="22"/>
      <c r="V189" s="23"/>
      <c r="W189" s="23"/>
      <c r="X189" s="23"/>
      <c r="Y189" s="24"/>
      <c r="Z189" s="24">
        <f t="shared" si="2"/>
        <v>150000000</v>
      </c>
      <c r="AA189" s="25"/>
      <c r="AB189" s="25"/>
      <c r="AC189" s="38" t="s">
        <v>413</v>
      </c>
    </row>
    <row r="190" spans="2:29" s="27" customFormat="1" ht="57.75" hidden="1" x14ac:dyDescent="0.15">
      <c r="B190" s="43" t="s">
        <v>474</v>
      </c>
      <c r="C190" s="42" t="s">
        <v>404</v>
      </c>
      <c r="D190" s="42" t="s">
        <v>467</v>
      </c>
      <c r="E190" s="44" t="s">
        <v>406</v>
      </c>
      <c r="F190" s="45"/>
      <c r="G190" s="44"/>
      <c r="H190" s="44" t="s">
        <v>475</v>
      </c>
      <c r="I190" s="47" t="s">
        <v>476</v>
      </c>
      <c r="J190" s="52" t="s">
        <v>57</v>
      </c>
      <c r="K190" s="49" t="s">
        <v>411</v>
      </c>
      <c r="L190" s="50" t="s">
        <v>412</v>
      </c>
      <c r="M190" s="28"/>
      <c r="N190" s="23"/>
      <c r="O190" s="23"/>
      <c r="P190" s="23"/>
      <c r="Q190" s="23"/>
      <c r="R190" s="23"/>
      <c r="S190" s="23"/>
      <c r="T190" s="24"/>
      <c r="U190" s="22"/>
      <c r="V190" s="23"/>
      <c r="W190" s="23"/>
      <c r="X190" s="23"/>
      <c r="Y190" s="24"/>
      <c r="Z190" s="24">
        <f t="shared" si="2"/>
        <v>0</v>
      </c>
      <c r="AA190" s="25"/>
      <c r="AB190" s="25"/>
      <c r="AC190" s="38" t="s">
        <v>413</v>
      </c>
    </row>
    <row r="191" spans="2:29" s="27" customFormat="1" ht="140.25" hidden="1" x14ac:dyDescent="0.15">
      <c r="B191" s="43" t="s">
        <v>30</v>
      </c>
      <c r="C191" s="42" t="s">
        <v>404</v>
      </c>
      <c r="D191" s="42" t="s">
        <v>477</v>
      </c>
      <c r="E191" s="44" t="s">
        <v>478</v>
      </c>
      <c r="F191" s="45" t="s">
        <v>407</v>
      </c>
      <c r="G191" s="46" t="s">
        <v>479</v>
      </c>
      <c r="H191" s="44" t="s">
        <v>480</v>
      </c>
      <c r="I191" s="47" t="s">
        <v>391</v>
      </c>
      <c r="J191" s="54">
        <v>1</v>
      </c>
      <c r="K191" s="49" t="s">
        <v>411</v>
      </c>
      <c r="L191" s="50" t="s">
        <v>481</v>
      </c>
      <c r="M191" s="28">
        <v>40000000</v>
      </c>
      <c r="N191" s="23"/>
      <c r="O191" s="23"/>
      <c r="P191" s="23"/>
      <c r="Q191" s="23"/>
      <c r="R191" s="23"/>
      <c r="S191" s="23"/>
      <c r="T191" s="24"/>
      <c r="U191" s="22"/>
      <c r="V191" s="23"/>
      <c r="W191" s="23"/>
      <c r="X191" s="23"/>
      <c r="Y191" s="24"/>
      <c r="Z191" s="24">
        <f t="shared" si="2"/>
        <v>40000000</v>
      </c>
      <c r="AA191" s="25"/>
      <c r="AB191" s="25"/>
      <c r="AC191" s="38" t="s">
        <v>413</v>
      </c>
    </row>
    <row r="192" spans="2:29" s="27" customFormat="1" ht="90.75" hidden="1" x14ac:dyDescent="0.15">
      <c r="B192" s="43" t="s">
        <v>30</v>
      </c>
      <c r="C192" s="42" t="s">
        <v>404</v>
      </c>
      <c r="D192" s="42" t="s">
        <v>477</v>
      </c>
      <c r="E192" s="44" t="s">
        <v>478</v>
      </c>
      <c r="F192" s="45" t="s">
        <v>407</v>
      </c>
      <c r="G192" s="46" t="s">
        <v>482</v>
      </c>
      <c r="H192" s="44" t="s">
        <v>483</v>
      </c>
      <c r="I192" s="47" t="s">
        <v>484</v>
      </c>
      <c r="J192" s="54">
        <v>0.5</v>
      </c>
      <c r="K192" s="49" t="s">
        <v>411</v>
      </c>
      <c r="L192" s="50" t="s">
        <v>481</v>
      </c>
      <c r="M192" s="51">
        <v>40000000</v>
      </c>
      <c r="N192" s="23"/>
      <c r="O192" s="23"/>
      <c r="P192" s="23"/>
      <c r="Q192" s="23"/>
      <c r="R192" s="23"/>
      <c r="S192" s="23"/>
      <c r="T192" s="24"/>
      <c r="U192" s="22"/>
      <c r="V192" s="23"/>
      <c r="W192" s="23"/>
      <c r="X192" s="23"/>
      <c r="Y192" s="24"/>
      <c r="Z192" s="24">
        <f t="shared" si="2"/>
        <v>40000000</v>
      </c>
      <c r="AA192" s="25"/>
      <c r="AB192" s="25"/>
      <c r="AC192" s="38" t="s">
        <v>413</v>
      </c>
    </row>
    <row r="193" spans="2:29" s="27" customFormat="1" ht="90.75" hidden="1" x14ac:dyDescent="0.15">
      <c r="B193" s="43" t="s">
        <v>30</v>
      </c>
      <c r="C193" s="42" t="s">
        <v>404</v>
      </c>
      <c r="D193" s="42" t="s">
        <v>477</v>
      </c>
      <c r="E193" s="44" t="s">
        <v>478</v>
      </c>
      <c r="F193" s="45">
        <v>20160680810060</v>
      </c>
      <c r="G193" s="44" t="s">
        <v>485</v>
      </c>
      <c r="H193" s="44" t="s">
        <v>486</v>
      </c>
      <c r="I193" s="47" t="s">
        <v>487</v>
      </c>
      <c r="J193" s="54">
        <v>0.25</v>
      </c>
      <c r="K193" s="49" t="s">
        <v>411</v>
      </c>
      <c r="L193" s="50" t="s">
        <v>481</v>
      </c>
      <c r="M193" s="51">
        <v>50000000</v>
      </c>
      <c r="N193" s="23"/>
      <c r="O193" s="23"/>
      <c r="P193" s="23"/>
      <c r="Q193" s="23"/>
      <c r="R193" s="23"/>
      <c r="S193" s="23"/>
      <c r="T193" s="24"/>
      <c r="U193" s="22"/>
      <c r="V193" s="23"/>
      <c r="W193" s="23"/>
      <c r="X193" s="23"/>
      <c r="Y193" s="24"/>
      <c r="Z193" s="24">
        <f t="shared" si="2"/>
        <v>50000000</v>
      </c>
      <c r="AA193" s="25"/>
      <c r="AB193" s="25"/>
      <c r="AC193" s="38" t="s">
        <v>413</v>
      </c>
    </row>
    <row r="194" spans="2:29" s="27" customFormat="1" ht="91.9" hidden="1" customHeight="1" x14ac:dyDescent="0.15">
      <c r="B194" s="43" t="s">
        <v>30</v>
      </c>
      <c r="C194" s="42" t="s">
        <v>404</v>
      </c>
      <c r="D194" s="42" t="s">
        <v>477</v>
      </c>
      <c r="E194" s="44" t="s">
        <v>478</v>
      </c>
      <c r="F194" s="45"/>
      <c r="G194" s="44" t="s">
        <v>488</v>
      </c>
      <c r="H194" s="44" t="s">
        <v>486</v>
      </c>
      <c r="I194" s="47" t="s">
        <v>487</v>
      </c>
      <c r="J194" s="54">
        <v>0.25</v>
      </c>
      <c r="K194" s="49" t="s">
        <v>411</v>
      </c>
      <c r="L194" s="50" t="s">
        <v>481</v>
      </c>
      <c r="M194" s="51">
        <v>100000000</v>
      </c>
      <c r="N194" s="23"/>
      <c r="O194" s="23"/>
      <c r="P194" s="23"/>
      <c r="Q194" s="23"/>
      <c r="R194" s="23"/>
      <c r="S194" s="23"/>
      <c r="T194" s="24"/>
      <c r="U194" s="22"/>
      <c r="V194" s="23"/>
      <c r="W194" s="23"/>
      <c r="X194" s="23"/>
      <c r="Y194" s="21">
        <v>3326427573.1199999</v>
      </c>
      <c r="Z194" s="24">
        <f t="shared" si="2"/>
        <v>3426427573.1199999</v>
      </c>
      <c r="AA194" s="25"/>
      <c r="AB194" s="25"/>
      <c r="AC194" s="38" t="s">
        <v>413</v>
      </c>
    </row>
    <row r="195" spans="2:29" s="27" customFormat="1" ht="90.75" hidden="1" x14ac:dyDescent="0.15">
      <c r="B195" s="43" t="s">
        <v>30</v>
      </c>
      <c r="C195" s="42" t="s">
        <v>404</v>
      </c>
      <c r="D195" s="42" t="s">
        <v>477</v>
      </c>
      <c r="E195" s="44" t="s">
        <v>478</v>
      </c>
      <c r="F195" s="45" t="s">
        <v>407</v>
      </c>
      <c r="G195" s="46" t="s">
        <v>489</v>
      </c>
      <c r="H195" s="44" t="s">
        <v>490</v>
      </c>
      <c r="I195" s="47" t="s">
        <v>391</v>
      </c>
      <c r="J195" s="54">
        <v>1</v>
      </c>
      <c r="K195" s="49" t="s">
        <v>411</v>
      </c>
      <c r="L195" s="50" t="s">
        <v>481</v>
      </c>
      <c r="M195" s="51">
        <v>40000000</v>
      </c>
      <c r="N195" s="23"/>
      <c r="O195" s="23"/>
      <c r="P195" s="23"/>
      <c r="Q195" s="23"/>
      <c r="R195" s="23"/>
      <c r="S195" s="23"/>
      <c r="T195" s="24"/>
      <c r="U195" s="22"/>
      <c r="V195" s="23"/>
      <c r="W195" s="23"/>
      <c r="X195" s="23"/>
      <c r="Y195" s="24"/>
      <c r="Z195" s="24">
        <f t="shared" si="2"/>
        <v>40000000</v>
      </c>
      <c r="AA195" s="25"/>
      <c r="AB195" s="25"/>
      <c r="AC195" s="38" t="s">
        <v>413</v>
      </c>
    </row>
    <row r="196" spans="2:29" s="27" customFormat="1" ht="82.5" hidden="1" x14ac:dyDescent="0.15">
      <c r="B196" s="13" t="s">
        <v>30</v>
      </c>
      <c r="C196" s="14" t="s">
        <v>491</v>
      </c>
      <c r="D196" s="14" t="s">
        <v>492</v>
      </c>
      <c r="E196" s="14" t="s">
        <v>493</v>
      </c>
      <c r="F196" s="15" t="s">
        <v>407</v>
      </c>
      <c r="G196" s="61" t="s">
        <v>494</v>
      </c>
      <c r="H196" s="47" t="s">
        <v>495</v>
      </c>
      <c r="I196" s="47" t="s">
        <v>496</v>
      </c>
      <c r="J196" s="29">
        <v>0.25</v>
      </c>
      <c r="K196" s="19" t="s">
        <v>497</v>
      </c>
      <c r="L196" s="20" t="s">
        <v>498</v>
      </c>
      <c r="M196" s="62">
        <v>0</v>
      </c>
      <c r="N196" s="63"/>
      <c r="O196" s="63"/>
      <c r="P196" s="63"/>
      <c r="Q196" s="63"/>
      <c r="R196" s="63"/>
      <c r="S196" s="63"/>
      <c r="T196" s="63"/>
      <c r="U196" s="63"/>
      <c r="V196" s="63"/>
      <c r="W196" s="63"/>
      <c r="X196" s="63"/>
      <c r="Y196" s="64">
        <v>0</v>
      </c>
      <c r="Z196" s="24">
        <f t="shared" ref="Z196:Z259" si="3">SUM(M196:Y196)</f>
        <v>0</v>
      </c>
      <c r="AA196" s="25"/>
      <c r="AB196" s="25"/>
      <c r="AC196" s="38" t="s">
        <v>499</v>
      </c>
    </row>
    <row r="197" spans="2:29" s="27" customFormat="1" ht="82.5" hidden="1" x14ac:dyDescent="0.15">
      <c r="B197" s="13" t="s">
        <v>30</v>
      </c>
      <c r="C197" s="14" t="s">
        <v>491</v>
      </c>
      <c r="D197" s="14" t="s">
        <v>492</v>
      </c>
      <c r="E197" s="14" t="s">
        <v>493</v>
      </c>
      <c r="F197" s="15" t="s">
        <v>407</v>
      </c>
      <c r="G197" s="61" t="s">
        <v>500</v>
      </c>
      <c r="H197" s="47" t="s">
        <v>501</v>
      </c>
      <c r="I197" s="47" t="s">
        <v>502</v>
      </c>
      <c r="J197" s="29">
        <v>0.25</v>
      </c>
      <c r="K197" s="19" t="s">
        <v>497</v>
      </c>
      <c r="L197" s="20" t="s">
        <v>498</v>
      </c>
      <c r="M197" s="62">
        <v>0</v>
      </c>
      <c r="N197" s="63"/>
      <c r="O197" s="63"/>
      <c r="P197" s="63"/>
      <c r="Q197" s="63"/>
      <c r="R197" s="63"/>
      <c r="S197" s="63"/>
      <c r="T197" s="63"/>
      <c r="U197" s="63"/>
      <c r="V197" s="63"/>
      <c r="W197" s="63"/>
      <c r="X197" s="63"/>
      <c r="Y197" s="64">
        <v>0</v>
      </c>
      <c r="Z197" s="24">
        <f t="shared" si="3"/>
        <v>0</v>
      </c>
      <c r="AA197" s="25"/>
      <c r="AB197" s="25"/>
      <c r="AC197" s="38" t="s">
        <v>499</v>
      </c>
    </row>
    <row r="198" spans="2:29" s="27" customFormat="1" ht="82.5" hidden="1" x14ac:dyDescent="0.15">
      <c r="B198" s="13" t="s">
        <v>30</v>
      </c>
      <c r="C198" s="14" t="s">
        <v>491</v>
      </c>
      <c r="D198" s="14" t="s">
        <v>492</v>
      </c>
      <c r="E198" s="14" t="s">
        <v>493</v>
      </c>
      <c r="F198" s="15" t="s">
        <v>407</v>
      </c>
      <c r="G198" s="61" t="s">
        <v>500</v>
      </c>
      <c r="H198" s="47" t="s">
        <v>503</v>
      </c>
      <c r="I198" s="47" t="s">
        <v>504</v>
      </c>
      <c r="J198" s="29">
        <v>0.5</v>
      </c>
      <c r="K198" s="19" t="s">
        <v>497</v>
      </c>
      <c r="L198" s="20" t="s">
        <v>498</v>
      </c>
      <c r="M198" s="62">
        <v>0</v>
      </c>
      <c r="N198" s="63"/>
      <c r="O198" s="63"/>
      <c r="P198" s="63"/>
      <c r="Q198" s="63"/>
      <c r="R198" s="63"/>
      <c r="S198" s="63"/>
      <c r="T198" s="63"/>
      <c r="U198" s="63"/>
      <c r="V198" s="63"/>
      <c r="W198" s="63"/>
      <c r="X198" s="63"/>
      <c r="Y198" s="64">
        <v>0</v>
      </c>
      <c r="Z198" s="24">
        <f t="shared" si="3"/>
        <v>0</v>
      </c>
      <c r="AA198" s="25"/>
      <c r="AB198" s="25"/>
      <c r="AC198" s="38" t="s">
        <v>499</v>
      </c>
    </row>
    <row r="199" spans="2:29" s="27" customFormat="1" ht="61.15" hidden="1" customHeight="1" x14ac:dyDescent="0.15">
      <c r="B199" s="13" t="s">
        <v>30</v>
      </c>
      <c r="C199" s="14" t="s">
        <v>491</v>
      </c>
      <c r="D199" s="14" t="s">
        <v>505</v>
      </c>
      <c r="E199" s="14" t="s">
        <v>493</v>
      </c>
      <c r="F199" s="15"/>
      <c r="G199" s="16"/>
      <c r="H199" s="47" t="s">
        <v>506</v>
      </c>
      <c r="I199" s="47" t="s">
        <v>507</v>
      </c>
      <c r="J199" s="29">
        <v>0.25</v>
      </c>
      <c r="K199" s="19" t="s">
        <v>508</v>
      </c>
      <c r="L199" s="20" t="s">
        <v>509</v>
      </c>
      <c r="M199" s="65">
        <v>100000000</v>
      </c>
      <c r="N199" s="63"/>
      <c r="O199" s="63"/>
      <c r="P199" s="63"/>
      <c r="Q199" s="63"/>
      <c r="R199" s="63"/>
      <c r="S199" s="63"/>
      <c r="T199" s="63"/>
      <c r="U199" s="63"/>
      <c r="V199" s="63"/>
      <c r="W199" s="63"/>
      <c r="X199" s="63"/>
      <c r="Y199" s="66">
        <v>50000000</v>
      </c>
      <c r="Z199" s="24">
        <f t="shared" si="3"/>
        <v>150000000</v>
      </c>
      <c r="AA199" s="25"/>
      <c r="AB199" s="25"/>
      <c r="AC199" s="38" t="s">
        <v>499</v>
      </c>
    </row>
    <row r="200" spans="2:29" s="27" customFormat="1" ht="69" hidden="1" x14ac:dyDescent="0.15">
      <c r="B200" s="13" t="s">
        <v>30</v>
      </c>
      <c r="C200" s="14" t="s">
        <v>491</v>
      </c>
      <c r="D200" s="14" t="s">
        <v>505</v>
      </c>
      <c r="E200" s="14" t="s">
        <v>493</v>
      </c>
      <c r="F200" s="15"/>
      <c r="G200" s="16"/>
      <c r="H200" s="47" t="s">
        <v>510</v>
      </c>
      <c r="I200" s="47" t="s">
        <v>511</v>
      </c>
      <c r="J200" s="29">
        <v>0.25</v>
      </c>
      <c r="K200" s="19" t="s">
        <v>508</v>
      </c>
      <c r="L200" s="20" t="s">
        <v>509</v>
      </c>
      <c r="M200" s="65">
        <v>100000000</v>
      </c>
      <c r="N200" s="63"/>
      <c r="O200" s="63"/>
      <c r="P200" s="63"/>
      <c r="Q200" s="63"/>
      <c r="R200" s="63"/>
      <c r="S200" s="63"/>
      <c r="T200" s="63"/>
      <c r="U200" s="63"/>
      <c r="V200" s="63"/>
      <c r="W200" s="63"/>
      <c r="X200" s="63"/>
      <c r="Y200" s="66">
        <v>50000000</v>
      </c>
      <c r="Z200" s="24">
        <f t="shared" si="3"/>
        <v>150000000</v>
      </c>
      <c r="AA200" s="25"/>
      <c r="AB200" s="25"/>
      <c r="AC200" s="38" t="s">
        <v>499</v>
      </c>
    </row>
    <row r="201" spans="2:29" s="27" customFormat="1" ht="69" hidden="1" x14ac:dyDescent="0.15">
      <c r="B201" s="13" t="s">
        <v>30</v>
      </c>
      <c r="C201" s="14" t="s">
        <v>491</v>
      </c>
      <c r="D201" s="14" t="s">
        <v>505</v>
      </c>
      <c r="E201" s="14" t="s">
        <v>493</v>
      </c>
      <c r="F201" s="15"/>
      <c r="G201" s="61"/>
      <c r="H201" s="47" t="s">
        <v>512</v>
      </c>
      <c r="I201" s="47" t="s">
        <v>513</v>
      </c>
      <c r="J201" s="29">
        <v>0.5</v>
      </c>
      <c r="K201" s="19" t="s">
        <v>508</v>
      </c>
      <c r="L201" s="20" t="s">
        <v>509</v>
      </c>
      <c r="M201" s="62">
        <v>0</v>
      </c>
      <c r="N201" s="63"/>
      <c r="O201" s="63"/>
      <c r="P201" s="63"/>
      <c r="Q201" s="63"/>
      <c r="R201" s="63"/>
      <c r="S201" s="63"/>
      <c r="T201" s="63"/>
      <c r="U201" s="63"/>
      <c r="V201" s="63"/>
      <c r="W201" s="63"/>
      <c r="X201" s="63"/>
      <c r="Y201" s="64"/>
      <c r="Z201" s="24">
        <f t="shared" si="3"/>
        <v>0</v>
      </c>
      <c r="AA201" s="25"/>
      <c r="AB201" s="25"/>
      <c r="AC201" s="38" t="s">
        <v>499</v>
      </c>
    </row>
    <row r="202" spans="2:29" s="27" customFormat="1" ht="82.5" hidden="1" x14ac:dyDescent="0.15">
      <c r="B202" s="13" t="s">
        <v>30</v>
      </c>
      <c r="C202" s="14" t="s">
        <v>491</v>
      </c>
      <c r="D202" s="14" t="s">
        <v>505</v>
      </c>
      <c r="E202" s="14" t="s">
        <v>493</v>
      </c>
      <c r="F202" s="15">
        <v>20160680810122</v>
      </c>
      <c r="G202" s="16" t="s">
        <v>514</v>
      </c>
      <c r="H202" s="47" t="s">
        <v>515</v>
      </c>
      <c r="I202" s="47" t="s">
        <v>516</v>
      </c>
      <c r="J202" s="29">
        <v>0.25</v>
      </c>
      <c r="K202" s="19" t="s">
        <v>508</v>
      </c>
      <c r="L202" s="20" t="s">
        <v>509</v>
      </c>
      <c r="M202" s="62">
        <v>50000000</v>
      </c>
      <c r="N202" s="63"/>
      <c r="O202" s="63"/>
      <c r="P202" s="63"/>
      <c r="Q202" s="63"/>
      <c r="R202" s="63"/>
      <c r="S202" s="63"/>
      <c r="T202" s="63"/>
      <c r="U202" s="63"/>
      <c r="V202" s="63"/>
      <c r="W202" s="63"/>
      <c r="X202" s="63"/>
      <c r="Y202" s="64"/>
      <c r="Z202" s="24">
        <f t="shared" si="3"/>
        <v>50000000</v>
      </c>
      <c r="AA202" s="25"/>
      <c r="AB202" s="25"/>
      <c r="AC202" s="38" t="s">
        <v>499</v>
      </c>
    </row>
    <row r="203" spans="2:29" s="27" customFormat="1" ht="69" hidden="1" x14ac:dyDescent="0.15">
      <c r="B203" s="13" t="s">
        <v>30</v>
      </c>
      <c r="C203" s="14" t="s">
        <v>491</v>
      </c>
      <c r="D203" s="14" t="s">
        <v>505</v>
      </c>
      <c r="E203" s="14" t="s">
        <v>493</v>
      </c>
      <c r="F203" s="15">
        <v>20120680810075</v>
      </c>
      <c r="G203" s="61" t="s">
        <v>517</v>
      </c>
      <c r="H203" s="47" t="s">
        <v>518</v>
      </c>
      <c r="I203" s="47" t="s">
        <v>519</v>
      </c>
      <c r="J203" s="29">
        <v>0.25</v>
      </c>
      <c r="K203" s="19" t="s">
        <v>508</v>
      </c>
      <c r="L203" s="20" t="s">
        <v>509</v>
      </c>
      <c r="M203" s="28">
        <v>425000000</v>
      </c>
      <c r="N203" s="63"/>
      <c r="O203" s="63"/>
      <c r="P203" s="63"/>
      <c r="Q203" s="63"/>
      <c r="R203" s="63"/>
      <c r="S203" s="63"/>
      <c r="T203" s="63"/>
      <c r="U203" s="63"/>
      <c r="V203" s="63"/>
      <c r="W203" s="63"/>
      <c r="X203" s="63"/>
      <c r="Y203" s="64"/>
      <c r="Z203" s="24">
        <f t="shared" si="3"/>
        <v>425000000</v>
      </c>
      <c r="AA203" s="25"/>
      <c r="AB203" s="25"/>
      <c r="AC203" s="38" t="s">
        <v>499</v>
      </c>
    </row>
    <row r="204" spans="2:29" s="27" customFormat="1" ht="69" hidden="1" x14ac:dyDescent="0.15">
      <c r="B204" s="13" t="s">
        <v>30</v>
      </c>
      <c r="C204" s="14" t="s">
        <v>491</v>
      </c>
      <c r="D204" s="14" t="s">
        <v>505</v>
      </c>
      <c r="E204" s="14" t="s">
        <v>493</v>
      </c>
      <c r="F204" s="15" t="s">
        <v>407</v>
      </c>
      <c r="G204" s="61" t="s">
        <v>520</v>
      </c>
      <c r="H204" s="47" t="s">
        <v>521</v>
      </c>
      <c r="I204" s="47" t="s">
        <v>522</v>
      </c>
      <c r="J204" s="29">
        <v>0.5</v>
      </c>
      <c r="K204" s="19" t="s">
        <v>508</v>
      </c>
      <c r="L204" s="20" t="s">
        <v>509</v>
      </c>
      <c r="M204" s="28">
        <v>50000000</v>
      </c>
      <c r="N204" s="63"/>
      <c r="O204" s="63"/>
      <c r="P204" s="63"/>
      <c r="Q204" s="63"/>
      <c r="R204" s="63"/>
      <c r="S204" s="63"/>
      <c r="T204" s="63"/>
      <c r="U204" s="63"/>
      <c r="V204" s="63"/>
      <c r="W204" s="63"/>
      <c r="X204" s="63"/>
      <c r="Y204" s="64"/>
      <c r="Z204" s="24">
        <f t="shared" si="3"/>
        <v>50000000</v>
      </c>
      <c r="AA204" s="25"/>
      <c r="AB204" s="25"/>
      <c r="AC204" s="38" t="s">
        <v>499</v>
      </c>
    </row>
    <row r="205" spans="2:29" s="27" customFormat="1" ht="90.75" hidden="1" x14ac:dyDescent="0.15">
      <c r="B205" s="13" t="s">
        <v>30</v>
      </c>
      <c r="C205" s="14" t="s">
        <v>491</v>
      </c>
      <c r="D205" s="14" t="s">
        <v>505</v>
      </c>
      <c r="E205" s="14" t="s">
        <v>493</v>
      </c>
      <c r="F205" s="15">
        <v>20170680810003</v>
      </c>
      <c r="G205" s="61" t="s">
        <v>523</v>
      </c>
      <c r="H205" s="47" t="s">
        <v>524</v>
      </c>
      <c r="I205" s="47" t="s">
        <v>525</v>
      </c>
      <c r="J205" s="29">
        <v>0.25</v>
      </c>
      <c r="K205" s="19" t="s">
        <v>508</v>
      </c>
      <c r="L205" s="20" t="s">
        <v>509</v>
      </c>
      <c r="M205" s="28">
        <v>875000000</v>
      </c>
      <c r="N205" s="63"/>
      <c r="O205" s="63"/>
      <c r="P205" s="63"/>
      <c r="Q205" s="63"/>
      <c r="R205" s="63"/>
      <c r="S205" s="63"/>
      <c r="T205" s="63"/>
      <c r="U205" s="63"/>
      <c r="V205" s="63"/>
      <c r="W205" s="63"/>
      <c r="X205" s="63"/>
      <c r="Y205" s="64"/>
      <c r="Z205" s="24">
        <f t="shared" si="3"/>
        <v>875000000</v>
      </c>
      <c r="AA205" s="25"/>
      <c r="AB205" s="25"/>
      <c r="AC205" s="38" t="s">
        <v>499</v>
      </c>
    </row>
    <row r="206" spans="2:29" s="27" customFormat="1" ht="90.75" hidden="1" x14ac:dyDescent="0.15">
      <c r="B206" s="13" t="s">
        <v>30</v>
      </c>
      <c r="C206" s="14" t="s">
        <v>491</v>
      </c>
      <c r="D206" s="14" t="s">
        <v>526</v>
      </c>
      <c r="E206" s="14" t="s">
        <v>493</v>
      </c>
      <c r="F206" s="15">
        <v>20160680810142</v>
      </c>
      <c r="G206" s="61" t="s">
        <v>527</v>
      </c>
      <c r="H206" s="14" t="s">
        <v>528</v>
      </c>
      <c r="I206" s="47" t="s">
        <v>529</v>
      </c>
      <c r="J206" s="29">
        <v>12</v>
      </c>
      <c r="K206" s="19" t="s">
        <v>508</v>
      </c>
      <c r="L206" s="20" t="s">
        <v>509</v>
      </c>
      <c r="M206" s="56">
        <v>180000000</v>
      </c>
      <c r="N206" s="63"/>
      <c r="O206" s="63"/>
      <c r="P206" s="63"/>
      <c r="Q206" s="63"/>
      <c r="R206" s="63"/>
      <c r="S206" s="63"/>
      <c r="T206" s="63"/>
      <c r="U206" s="63"/>
      <c r="V206" s="63"/>
      <c r="W206" s="63"/>
      <c r="X206" s="63"/>
      <c r="Y206" s="64"/>
      <c r="Z206" s="24">
        <f t="shared" si="3"/>
        <v>180000000</v>
      </c>
      <c r="AA206" s="25"/>
      <c r="AB206" s="25"/>
      <c r="AC206" s="38" t="s">
        <v>499</v>
      </c>
    </row>
    <row r="207" spans="2:29" s="27" customFormat="1" ht="74.25" hidden="1" x14ac:dyDescent="0.15">
      <c r="B207" s="13" t="s">
        <v>30</v>
      </c>
      <c r="C207" s="14" t="s">
        <v>491</v>
      </c>
      <c r="D207" s="14" t="s">
        <v>526</v>
      </c>
      <c r="E207" s="14" t="s">
        <v>493</v>
      </c>
      <c r="F207" s="67">
        <v>20160680810045</v>
      </c>
      <c r="G207" s="16" t="s">
        <v>530</v>
      </c>
      <c r="H207" s="14" t="s">
        <v>531</v>
      </c>
      <c r="I207" s="17" t="s">
        <v>532</v>
      </c>
      <c r="J207" s="29">
        <v>5</v>
      </c>
      <c r="K207" s="19" t="s">
        <v>508</v>
      </c>
      <c r="L207" s="20" t="s">
        <v>509</v>
      </c>
      <c r="M207" s="28">
        <v>0</v>
      </c>
      <c r="N207" s="63"/>
      <c r="O207" s="63"/>
      <c r="P207" s="63"/>
      <c r="Q207" s="63"/>
      <c r="R207" s="63"/>
      <c r="S207" s="63"/>
      <c r="T207" s="63"/>
      <c r="U207" s="63"/>
      <c r="V207" s="63"/>
      <c r="W207" s="63"/>
      <c r="X207" s="63"/>
      <c r="Y207" s="64">
        <v>3466536059.8899999</v>
      </c>
      <c r="Z207" s="24">
        <f t="shared" si="3"/>
        <v>3466536059.8899999</v>
      </c>
      <c r="AA207" s="25"/>
      <c r="AB207" s="25"/>
      <c r="AC207" s="38" t="s">
        <v>499</v>
      </c>
    </row>
    <row r="208" spans="2:29" s="27" customFormat="1" ht="82.5" hidden="1" x14ac:dyDescent="0.15">
      <c r="B208" s="13" t="s">
        <v>30</v>
      </c>
      <c r="C208" s="14" t="s">
        <v>491</v>
      </c>
      <c r="D208" s="14" t="s">
        <v>526</v>
      </c>
      <c r="E208" s="14" t="s">
        <v>493</v>
      </c>
      <c r="F208" s="15">
        <v>20170680810005</v>
      </c>
      <c r="G208" s="16" t="s">
        <v>533</v>
      </c>
      <c r="H208" s="14" t="s">
        <v>534</v>
      </c>
      <c r="I208" s="17" t="s">
        <v>535</v>
      </c>
      <c r="J208" s="29">
        <v>1</v>
      </c>
      <c r="K208" s="19" t="s">
        <v>508</v>
      </c>
      <c r="L208" s="20" t="s">
        <v>509</v>
      </c>
      <c r="M208" s="62">
        <v>900000000</v>
      </c>
      <c r="N208" s="63"/>
      <c r="O208" s="63"/>
      <c r="P208" s="63"/>
      <c r="Q208" s="63"/>
      <c r="R208" s="63"/>
      <c r="S208" s="63"/>
      <c r="T208" s="63"/>
      <c r="U208" s="63"/>
      <c r="V208" s="63"/>
      <c r="W208" s="63"/>
      <c r="X208" s="63"/>
      <c r="Y208" s="64"/>
      <c r="Z208" s="24">
        <f t="shared" si="3"/>
        <v>900000000</v>
      </c>
      <c r="AA208" s="25"/>
      <c r="AB208" s="25"/>
      <c r="AC208" s="38" t="s">
        <v>499</v>
      </c>
    </row>
    <row r="209" spans="2:29" s="27" customFormat="1" ht="69" hidden="1" x14ac:dyDescent="0.15">
      <c r="B209" s="13" t="s">
        <v>30</v>
      </c>
      <c r="C209" s="14" t="s">
        <v>491</v>
      </c>
      <c r="D209" s="14" t="s">
        <v>526</v>
      </c>
      <c r="E209" s="14" t="s">
        <v>493</v>
      </c>
      <c r="F209" s="15"/>
      <c r="G209" s="16"/>
      <c r="H209" s="14" t="s">
        <v>536</v>
      </c>
      <c r="I209" s="47" t="s">
        <v>537</v>
      </c>
      <c r="J209" s="29">
        <v>3</v>
      </c>
      <c r="K209" s="19" t="s">
        <v>508</v>
      </c>
      <c r="L209" s="20" t="s">
        <v>509</v>
      </c>
      <c r="M209" s="56">
        <v>60000000</v>
      </c>
      <c r="N209" s="63"/>
      <c r="O209" s="63"/>
      <c r="P209" s="63"/>
      <c r="Q209" s="63"/>
      <c r="R209" s="63"/>
      <c r="S209" s="63"/>
      <c r="T209" s="63"/>
      <c r="U209" s="63"/>
      <c r="V209" s="63"/>
      <c r="W209" s="63"/>
      <c r="X209" s="63"/>
      <c r="Y209" s="64"/>
      <c r="Z209" s="24">
        <f t="shared" si="3"/>
        <v>60000000</v>
      </c>
      <c r="AA209" s="25"/>
      <c r="AB209" s="25"/>
      <c r="AC209" s="38" t="s">
        <v>499</v>
      </c>
    </row>
    <row r="210" spans="2:29" s="27" customFormat="1" ht="99" hidden="1" x14ac:dyDescent="0.15">
      <c r="B210" s="13" t="s">
        <v>30</v>
      </c>
      <c r="C210" s="14" t="s">
        <v>491</v>
      </c>
      <c r="D210" s="14" t="s">
        <v>526</v>
      </c>
      <c r="E210" s="14" t="s">
        <v>493</v>
      </c>
      <c r="F210" s="15">
        <v>20160680810090</v>
      </c>
      <c r="G210" s="16" t="s">
        <v>538</v>
      </c>
      <c r="H210" s="14" t="s">
        <v>539</v>
      </c>
      <c r="I210" s="17" t="s">
        <v>532</v>
      </c>
      <c r="J210" s="29">
        <v>5</v>
      </c>
      <c r="K210" s="19" t="s">
        <v>508</v>
      </c>
      <c r="L210" s="20" t="s">
        <v>509</v>
      </c>
      <c r="M210" s="28">
        <v>946141508</v>
      </c>
      <c r="N210" s="63"/>
      <c r="O210" s="63"/>
      <c r="P210" s="63"/>
      <c r="Q210" s="63"/>
      <c r="R210" s="63"/>
      <c r="S210" s="63"/>
      <c r="T210" s="63"/>
      <c r="U210" s="63"/>
      <c r="V210" s="63"/>
      <c r="W210" s="63"/>
      <c r="X210" s="63"/>
      <c r="Y210" s="68">
        <f>4727379608.91467+156500000</f>
        <v>4883879608.91467</v>
      </c>
      <c r="Z210" s="24">
        <f t="shared" si="3"/>
        <v>5830021116.91467</v>
      </c>
      <c r="AA210" s="25"/>
      <c r="AB210" s="25"/>
      <c r="AC210" s="38" t="s">
        <v>499</v>
      </c>
    </row>
    <row r="211" spans="2:29" s="27" customFormat="1" ht="69" hidden="1" x14ac:dyDescent="0.15">
      <c r="B211" s="13" t="s">
        <v>30</v>
      </c>
      <c r="C211" s="14" t="s">
        <v>491</v>
      </c>
      <c r="D211" s="14" t="s">
        <v>526</v>
      </c>
      <c r="E211" s="14" t="s">
        <v>493</v>
      </c>
      <c r="F211" s="15" t="s">
        <v>407</v>
      </c>
      <c r="G211" s="61" t="s">
        <v>540</v>
      </c>
      <c r="H211" s="14" t="s">
        <v>541</v>
      </c>
      <c r="I211" s="47" t="s">
        <v>542</v>
      </c>
      <c r="J211" s="29">
        <v>0.25</v>
      </c>
      <c r="K211" s="19" t="s">
        <v>508</v>
      </c>
      <c r="L211" s="20" t="s">
        <v>509</v>
      </c>
      <c r="M211" s="56"/>
      <c r="N211" s="63"/>
      <c r="O211" s="63"/>
      <c r="P211" s="63"/>
      <c r="Q211" s="63"/>
      <c r="R211" s="63"/>
      <c r="S211" s="63"/>
      <c r="T211" s="63"/>
      <c r="U211" s="63"/>
      <c r="V211" s="63"/>
      <c r="W211" s="63"/>
      <c r="X211" s="63"/>
      <c r="Y211" s="64"/>
      <c r="Z211" s="24">
        <f t="shared" si="3"/>
        <v>0</v>
      </c>
      <c r="AA211" s="25"/>
      <c r="AB211" s="25"/>
      <c r="AC211" s="38" t="s">
        <v>499</v>
      </c>
    </row>
    <row r="212" spans="2:29" s="27" customFormat="1" ht="69" hidden="1" x14ac:dyDescent="0.15">
      <c r="B212" s="13" t="s">
        <v>30</v>
      </c>
      <c r="C212" s="14" t="s">
        <v>491</v>
      </c>
      <c r="D212" s="14" t="s">
        <v>526</v>
      </c>
      <c r="E212" s="14" t="s">
        <v>493</v>
      </c>
      <c r="F212" s="15"/>
      <c r="G212" s="16"/>
      <c r="H212" s="14" t="s">
        <v>543</v>
      </c>
      <c r="I212" s="17" t="s">
        <v>511</v>
      </c>
      <c r="J212" s="29">
        <v>0.25</v>
      </c>
      <c r="K212" s="19" t="s">
        <v>508</v>
      </c>
      <c r="L212" s="20" t="s">
        <v>509</v>
      </c>
      <c r="M212" s="28"/>
      <c r="N212" s="63"/>
      <c r="O212" s="63"/>
      <c r="P212" s="63"/>
      <c r="Q212" s="63"/>
      <c r="R212" s="63"/>
      <c r="S212" s="63"/>
      <c r="T212" s="63"/>
      <c r="U212" s="63"/>
      <c r="V212" s="63"/>
      <c r="W212" s="63"/>
      <c r="X212" s="63"/>
      <c r="Y212" s="64"/>
      <c r="Z212" s="24">
        <f t="shared" si="3"/>
        <v>0</v>
      </c>
      <c r="AA212" s="25"/>
      <c r="AB212" s="25"/>
      <c r="AC212" s="38" t="s">
        <v>499</v>
      </c>
    </row>
    <row r="213" spans="2:29" s="27" customFormat="1" ht="69" hidden="1" x14ac:dyDescent="0.15">
      <c r="B213" s="13" t="s">
        <v>30</v>
      </c>
      <c r="C213" s="14" t="s">
        <v>491</v>
      </c>
      <c r="D213" s="14" t="s">
        <v>526</v>
      </c>
      <c r="E213" s="14" t="s">
        <v>493</v>
      </c>
      <c r="F213" s="15"/>
      <c r="G213" s="16"/>
      <c r="H213" s="14" t="s">
        <v>544</v>
      </c>
      <c r="I213" s="17" t="s">
        <v>263</v>
      </c>
      <c r="J213" s="29">
        <v>0.25</v>
      </c>
      <c r="K213" s="19" t="s">
        <v>508</v>
      </c>
      <c r="L213" s="20" t="s">
        <v>509</v>
      </c>
      <c r="M213" s="28">
        <v>20000000</v>
      </c>
      <c r="N213" s="63"/>
      <c r="O213" s="63"/>
      <c r="P213" s="63"/>
      <c r="Q213" s="63"/>
      <c r="R213" s="63"/>
      <c r="S213" s="63"/>
      <c r="T213" s="63"/>
      <c r="U213" s="63"/>
      <c r="V213" s="63"/>
      <c r="W213" s="63"/>
      <c r="X213" s="63"/>
      <c r="Y213" s="64">
        <v>0</v>
      </c>
      <c r="Z213" s="24">
        <f t="shared" si="3"/>
        <v>20000000</v>
      </c>
      <c r="AA213" s="25"/>
      <c r="AB213" s="25"/>
      <c r="AC213" s="38" t="s">
        <v>499</v>
      </c>
    </row>
    <row r="214" spans="2:29" s="27" customFormat="1" ht="69" hidden="1" x14ac:dyDescent="0.15">
      <c r="B214" s="13" t="s">
        <v>30</v>
      </c>
      <c r="C214" s="14" t="s">
        <v>491</v>
      </c>
      <c r="D214" s="14" t="s">
        <v>526</v>
      </c>
      <c r="E214" s="14" t="s">
        <v>493</v>
      </c>
      <c r="F214" s="15"/>
      <c r="G214" s="16"/>
      <c r="H214" s="14" t="s">
        <v>545</v>
      </c>
      <c r="I214" s="17" t="s">
        <v>546</v>
      </c>
      <c r="J214" s="29">
        <v>1</v>
      </c>
      <c r="K214" s="19" t="s">
        <v>508</v>
      </c>
      <c r="L214" s="20" t="s">
        <v>509</v>
      </c>
      <c r="M214" s="28">
        <v>0</v>
      </c>
      <c r="N214" s="63"/>
      <c r="O214" s="63"/>
      <c r="P214" s="63"/>
      <c r="Q214" s="63"/>
      <c r="R214" s="63"/>
      <c r="S214" s="63"/>
      <c r="T214" s="63"/>
      <c r="U214" s="63"/>
      <c r="V214" s="63"/>
      <c r="W214" s="63"/>
      <c r="X214" s="63"/>
      <c r="Y214" s="64"/>
      <c r="Z214" s="24">
        <f t="shared" si="3"/>
        <v>0</v>
      </c>
      <c r="AA214" s="25"/>
      <c r="AB214" s="25"/>
      <c r="AC214" s="38" t="s">
        <v>499</v>
      </c>
    </row>
    <row r="215" spans="2:29" s="27" customFormat="1" ht="69" hidden="1" x14ac:dyDescent="0.15">
      <c r="B215" s="13" t="s">
        <v>30</v>
      </c>
      <c r="C215" s="14" t="s">
        <v>491</v>
      </c>
      <c r="D215" s="14" t="s">
        <v>547</v>
      </c>
      <c r="E215" s="14" t="s">
        <v>548</v>
      </c>
      <c r="F215" s="15">
        <v>20160680810100</v>
      </c>
      <c r="G215" s="16" t="s">
        <v>549</v>
      </c>
      <c r="H215" s="47" t="s">
        <v>550</v>
      </c>
      <c r="I215" s="47" t="s">
        <v>263</v>
      </c>
      <c r="J215" s="29">
        <v>0.25</v>
      </c>
      <c r="K215" s="19" t="s">
        <v>508</v>
      </c>
      <c r="L215" s="20" t="s">
        <v>498</v>
      </c>
      <c r="M215" s="62">
        <v>800000000</v>
      </c>
      <c r="N215" s="63"/>
      <c r="O215" s="63"/>
      <c r="P215" s="63"/>
      <c r="Q215" s="63"/>
      <c r="R215" s="63"/>
      <c r="S215" s="63"/>
      <c r="T215" s="63"/>
      <c r="U215" s="63"/>
      <c r="V215" s="63"/>
      <c r="W215" s="63"/>
      <c r="X215" s="63"/>
      <c r="Y215" s="64"/>
      <c r="Z215" s="24">
        <f t="shared" si="3"/>
        <v>800000000</v>
      </c>
      <c r="AA215" s="25"/>
      <c r="AB215" s="25"/>
      <c r="AC215" s="38" t="s">
        <v>499</v>
      </c>
    </row>
    <row r="216" spans="2:29" s="27" customFormat="1" ht="69" hidden="1" x14ac:dyDescent="0.15">
      <c r="B216" s="13" t="s">
        <v>30</v>
      </c>
      <c r="C216" s="14" t="s">
        <v>491</v>
      </c>
      <c r="D216" s="14" t="s">
        <v>551</v>
      </c>
      <c r="E216" s="14" t="s">
        <v>552</v>
      </c>
      <c r="F216" s="15" t="s">
        <v>407</v>
      </c>
      <c r="G216" s="16" t="s">
        <v>553</v>
      </c>
      <c r="H216" s="14" t="s">
        <v>554</v>
      </c>
      <c r="I216" s="17" t="s">
        <v>555</v>
      </c>
      <c r="J216" s="29">
        <v>2</v>
      </c>
      <c r="K216" s="19" t="s">
        <v>508</v>
      </c>
      <c r="L216" s="20" t="s">
        <v>498</v>
      </c>
      <c r="M216" s="28"/>
      <c r="N216" s="63"/>
      <c r="O216" s="63"/>
      <c r="P216" s="63"/>
      <c r="Q216" s="63"/>
      <c r="R216" s="63"/>
      <c r="S216" s="63"/>
      <c r="T216" s="63"/>
      <c r="U216" s="63"/>
      <c r="V216" s="63"/>
      <c r="W216" s="63"/>
      <c r="X216" s="63"/>
      <c r="Y216" s="64">
        <v>30000000</v>
      </c>
      <c r="Z216" s="24">
        <f t="shared" si="3"/>
        <v>30000000</v>
      </c>
      <c r="AA216" s="25"/>
      <c r="AB216" s="25"/>
      <c r="AC216" s="38" t="s">
        <v>499</v>
      </c>
    </row>
    <row r="217" spans="2:29" s="27" customFormat="1" ht="90.75" hidden="1" x14ac:dyDescent="0.15">
      <c r="B217" s="13" t="s">
        <v>30</v>
      </c>
      <c r="C217" s="14" t="s">
        <v>491</v>
      </c>
      <c r="D217" s="14" t="s">
        <v>551</v>
      </c>
      <c r="E217" s="14" t="s">
        <v>552</v>
      </c>
      <c r="F217" s="15" t="s">
        <v>407</v>
      </c>
      <c r="G217" s="16" t="s">
        <v>556</v>
      </c>
      <c r="H217" s="14" t="s">
        <v>557</v>
      </c>
      <c r="I217" s="17" t="s">
        <v>558</v>
      </c>
      <c r="J217" s="29">
        <v>1</v>
      </c>
      <c r="K217" s="19" t="s">
        <v>508</v>
      </c>
      <c r="L217" s="20" t="s">
        <v>498</v>
      </c>
      <c r="M217" s="28"/>
      <c r="N217" s="63"/>
      <c r="O217" s="63"/>
      <c r="P217" s="63"/>
      <c r="Q217" s="63"/>
      <c r="R217" s="63"/>
      <c r="S217" s="63"/>
      <c r="T217" s="63"/>
      <c r="U217" s="63"/>
      <c r="V217" s="63"/>
      <c r="W217" s="63"/>
      <c r="X217" s="63"/>
      <c r="Y217" s="69">
        <f>120000000+13144850</f>
        <v>133144850</v>
      </c>
      <c r="Z217" s="24">
        <f t="shared" si="3"/>
        <v>133144850</v>
      </c>
      <c r="AA217" s="25"/>
      <c r="AB217" s="25"/>
      <c r="AC217" s="38" t="s">
        <v>499</v>
      </c>
    </row>
    <row r="218" spans="2:29" s="27" customFormat="1" ht="69" hidden="1" x14ac:dyDescent="0.15">
      <c r="B218" s="13" t="s">
        <v>30</v>
      </c>
      <c r="C218" s="14" t="s">
        <v>491</v>
      </c>
      <c r="D218" s="14" t="s">
        <v>551</v>
      </c>
      <c r="E218" s="14" t="s">
        <v>552</v>
      </c>
      <c r="F218" s="15"/>
      <c r="G218" s="16"/>
      <c r="H218" s="14" t="s">
        <v>559</v>
      </c>
      <c r="I218" s="17" t="s">
        <v>560</v>
      </c>
      <c r="J218" s="29">
        <v>1</v>
      </c>
      <c r="K218" s="19" t="s">
        <v>508</v>
      </c>
      <c r="L218" s="20" t="s">
        <v>498</v>
      </c>
      <c r="M218" s="28">
        <v>150000000</v>
      </c>
      <c r="N218" s="63"/>
      <c r="O218" s="63"/>
      <c r="P218" s="63"/>
      <c r="Q218" s="63"/>
      <c r="R218" s="63"/>
      <c r="S218" s="63"/>
      <c r="T218" s="63"/>
      <c r="U218" s="63"/>
      <c r="V218" s="63"/>
      <c r="W218" s="63"/>
      <c r="X218" s="63"/>
      <c r="Y218" s="64"/>
      <c r="Z218" s="24">
        <f t="shared" si="3"/>
        <v>150000000</v>
      </c>
      <c r="AA218" s="25"/>
      <c r="AB218" s="25"/>
      <c r="AC218" s="38" t="s">
        <v>499</v>
      </c>
    </row>
    <row r="219" spans="2:29" s="27" customFormat="1" ht="69" hidden="1" x14ac:dyDescent="0.15">
      <c r="B219" s="13" t="s">
        <v>30</v>
      </c>
      <c r="C219" s="14" t="s">
        <v>491</v>
      </c>
      <c r="D219" s="14" t="s">
        <v>551</v>
      </c>
      <c r="E219" s="14" t="s">
        <v>552</v>
      </c>
      <c r="F219" s="15" t="s">
        <v>407</v>
      </c>
      <c r="G219" s="16" t="s">
        <v>561</v>
      </c>
      <c r="H219" s="14" t="s">
        <v>562</v>
      </c>
      <c r="I219" s="17" t="s">
        <v>563</v>
      </c>
      <c r="J219" s="30" t="s">
        <v>57</v>
      </c>
      <c r="K219" s="19" t="s">
        <v>508</v>
      </c>
      <c r="L219" s="20" t="s">
        <v>498</v>
      </c>
      <c r="M219" s="28">
        <v>150000000</v>
      </c>
      <c r="N219" s="63"/>
      <c r="O219" s="63"/>
      <c r="P219" s="63"/>
      <c r="Q219" s="63"/>
      <c r="R219" s="63"/>
      <c r="S219" s="63"/>
      <c r="T219" s="63"/>
      <c r="U219" s="63"/>
      <c r="V219" s="63"/>
      <c r="W219" s="63"/>
      <c r="X219" s="63"/>
      <c r="Y219" s="64"/>
      <c r="Z219" s="24">
        <f t="shared" si="3"/>
        <v>150000000</v>
      </c>
      <c r="AA219" s="25"/>
      <c r="AB219" s="25"/>
      <c r="AC219" s="38" t="s">
        <v>499</v>
      </c>
    </row>
    <row r="220" spans="2:29" s="27" customFormat="1" ht="82.5" hidden="1" x14ac:dyDescent="0.15">
      <c r="B220" s="13" t="s">
        <v>30</v>
      </c>
      <c r="C220" s="14" t="s">
        <v>491</v>
      </c>
      <c r="D220" s="14" t="s">
        <v>551</v>
      </c>
      <c r="E220" s="14" t="s">
        <v>552</v>
      </c>
      <c r="F220" s="15">
        <v>20160680810132</v>
      </c>
      <c r="G220" s="16" t="s">
        <v>564</v>
      </c>
      <c r="H220" s="14" t="s">
        <v>565</v>
      </c>
      <c r="I220" s="17" t="s">
        <v>566</v>
      </c>
      <c r="J220" s="29">
        <v>4</v>
      </c>
      <c r="K220" s="19" t="s">
        <v>508</v>
      </c>
      <c r="L220" s="20" t="s">
        <v>498</v>
      </c>
      <c r="M220" s="28">
        <v>0</v>
      </c>
      <c r="N220" s="63"/>
      <c r="O220" s="63"/>
      <c r="P220" s="63"/>
      <c r="Q220" s="63"/>
      <c r="R220" s="63"/>
      <c r="S220" s="63"/>
      <c r="T220" s="63"/>
      <c r="U220" s="63"/>
      <c r="V220" s="63"/>
      <c r="W220" s="63"/>
      <c r="X220" s="63"/>
      <c r="Y220" s="64">
        <f>5460+191457118.17+3285000.21-41871.84</f>
        <v>194705706.53999999</v>
      </c>
      <c r="Z220" s="24">
        <f t="shared" si="3"/>
        <v>194705706.53999999</v>
      </c>
      <c r="AA220" s="25"/>
      <c r="AB220" s="25"/>
      <c r="AC220" s="38" t="s">
        <v>499</v>
      </c>
    </row>
    <row r="221" spans="2:29" s="27" customFormat="1" ht="69" hidden="1" x14ac:dyDescent="0.15">
      <c r="B221" s="13" t="s">
        <v>30</v>
      </c>
      <c r="C221" s="14" t="s">
        <v>491</v>
      </c>
      <c r="D221" s="14" t="s">
        <v>551</v>
      </c>
      <c r="E221" s="14" t="s">
        <v>552</v>
      </c>
      <c r="F221" s="15">
        <v>20160680810007</v>
      </c>
      <c r="G221" s="16" t="s">
        <v>567</v>
      </c>
      <c r="H221" s="14" t="s">
        <v>568</v>
      </c>
      <c r="I221" s="17" t="s">
        <v>198</v>
      </c>
      <c r="J221" s="29">
        <v>0.25</v>
      </c>
      <c r="K221" s="19" t="s">
        <v>508</v>
      </c>
      <c r="L221" s="20" t="s">
        <v>498</v>
      </c>
      <c r="M221" s="28">
        <v>300000000</v>
      </c>
      <c r="N221" s="63"/>
      <c r="O221" s="63"/>
      <c r="P221" s="63"/>
      <c r="Q221" s="63"/>
      <c r="R221" s="63"/>
      <c r="S221" s="63"/>
      <c r="T221" s="63"/>
      <c r="U221" s="63"/>
      <c r="V221" s="63"/>
      <c r="W221" s="63"/>
      <c r="X221" s="63"/>
      <c r="Y221" s="24">
        <v>100000000</v>
      </c>
      <c r="Z221" s="24">
        <f t="shared" si="3"/>
        <v>400000000</v>
      </c>
      <c r="AA221" s="25"/>
      <c r="AB221" s="25"/>
      <c r="AC221" s="38" t="s">
        <v>499</v>
      </c>
    </row>
    <row r="222" spans="2:29" s="27" customFormat="1" ht="74.25" hidden="1" x14ac:dyDescent="0.15">
      <c r="B222" s="13" t="s">
        <v>30</v>
      </c>
      <c r="C222" s="14" t="s">
        <v>491</v>
      </c>
      <c r="D222" s="14" t="s">
        <v>551</v>
      </c>
      <c r="E222" s="14" t="s">
        <v>552</v>
      </c>
      <c r="F222" s="15" t="s">
        <v>407</v>
      </c>
      <c r="G222" s="16" t="s">
        <v>569</v>
      </c>
      <c r="H222" s="14" t="s">
        <v>570</v>
      </c>
      <c r="I222" s="17" t="s">
        <v>263</v>
      </c>
      <c r="J222" s="29">
        <v>1</v>
      </c>
      <c r="K222" s="19" t="s">
        <v>508</v>
      </c>
      <c r="L222" s="20" t="s">
        <v>498</v>
      </c>
      <c r="M222" s="28">
        <v>0</v>
      </c>
      <c r="N222" s="63"/>
      <c r="O222" s="63"/>
      <c r="P222" s="63"/>
      <c r="Q222" s="63"/>
      <c r="R222" s="63"/>
      <c r="S222" s="63"/>
      <c r="T222" s="63"/>
      <c r="U222" s="63"/>
      <c r="V222" s="63"/>
      <c r="W222" s="63"/>
      <c r="X222" s="63"/>
      <c r="Y222" s="64">
        <v>50000000</v>
      </c>
      <c r="Z222" s="24">
        <f t="shared" si="3"/>
        <v>50000000</v>
      </c>
      <c r="AA222" s="25"/>
      <c r="AB222" s="25"/>
      <c r="AC222" s="38" t="s">
        <v>499</v>
      </c>
    </row>
    <row r="223" spans="2:29" s="27" customFormat="1" ht="69" hidden="1" x14ac:dyDescent="0.15">
      <c r="B223" s="13" t="s">
        <v>30</v>
      </c>
      <c r="C223" s="14" t="s">
        <v>491</v>
      </c>
      <c r="D223" s="14" t="s">
        <v>551</v>
      </c>
      <c r="E223" s="14" t="s">
        <v>552</v>
      </c>
      <c r="F223" s="15" t="s">
        <v>407</v>
      </c>
      <c r="G223" s="16" t="s">
        <v>571</v>
      </c>
      <c r="H223" s="14" t="s">
        <v>572</v>
      </c>
      <c r="I223" s="17" t="s">
        <v>573</v>
      </c>
      <c r="J223" s="30" t="s">
        <v>57</v>
      </c>
      <c r="K223" s="19" t="s">
        <v>508</v>
      </c>
      <c r="L223" s="20" t="s">
        <v>498</v>
      </c>
      <c r="M223" s="28">
        <v>0</v>
      </c>
      <c r="N223" s="63"/>
      <c r="O223" s="63"/>
      <c r="P223" s="63"/>
      <c r="Q223" s="63"/>
      <c r="R223" s="63"/>
      <c r="S223" s="63"/>
      <c r="T223" s="63"/>
      <c r="U223" s="63"/>
      <c r="V223" s="63"/>
      <c r="W223" s="63"/>
      <c r="X223" s="63"/>
      <c r="Y223" s="64"/>
      <c r="Z223" s="24">
        <f t="shared" si="3"/>
        <v>0</v>
      </c>
      <c r="AA223" s="25"/>
      <c r="AB223" s="25"/>
      <c r="AC223" s="38" t="s">
        <v>499</v>
      </c>
    </row>
    <row r="224" spans="2:29" s="27" customFormat="1" ht="82.5" hidden="1" x14ac:dyDescent="0.15">
      <c r="B224" s="13" t="s">
        <v>30</v>
      </c>
      <c r="C224" s="14" t="s">
        <v>491</v>
      </c>
      <c r="D224" s="14" t="s">
        <v>551</v>
      </c>
      <c r="E224" s="14" t="s">
        <v>552</v>
      </c>
      <c r="F224" s="15" t="s">
        <v>407</v>
      </c>
      <c r="G224" s="16" t="s">
        <v>574</v>
      </c>
      <c r="H224" s="14" t="s">
        <v>575</v>
      </c>
      <c r="I224" s="17" t="s">
        <v>576</v>
      </c>
      <c r="J224" s="30" t="s">
        <v>57</v>
      </c>
      <c r="K224" s="19" t="s">
        <v>508</v>
      </c>
      <c r="L224" s="20" t="s">
        <v>498</v>
      </c>
      <c r="M224" s="28">
        <v>0</v>
      </c>
      <c r="N224" s="63"/>
      <c r="O224" s="63"/>
      <c r="P224" s="63"/>
      <c r="Q224" s="63"/>
      <c r="R224" s="63"/>
      <c r="S224" s="63"/>
      <c r="T224" s="63"/>
      <c r="U224" s="63"/>
      <c r="V224" s="63"/>
      <c r="W224" s="63"/>
      <c r="X224" s="63"/>
      <c r="Y224" s="64"/>
      <c r="Z224" s="24">
        <f t="shared" si="3"/>
        <v>0</v>
      </c>
      <c r="AA224" s="25"/>
      <c r="AB224" s="25"/>
      <c r="AC224" s="38" t="s">
        <v>499</v>
      </c>
    </row>
    <row r="225" spans="2:29" s="27" customFormat="1" ht="82.5" hidden="1" x14ac:dyDescent="0.15">
      <c r="B225" s="13" t="s">
        <v>30</v>
      </c>
      <c r="C225" s="14" t="s">
        <v>491</v>
      </c>
      <c r="D225" s="14" t="s">
        <v>577</v>
      </c>
      <c r="E225" s="14" t="s">
        <v>578</v>
      </c>
      <c r="F225" s="15"/>
      <c r="G225" s="16"/>
      <c r="H225" s="47" t="s">
        <v>579</v>
      </c>
      <c r="I225" s="47" t="s">
        <v>580</v>
      </c>
      <c r="J225" s="30" t="s">
        <v>57</v>
      </c>
      <c r="K225" s="19" t="s">
        <v>581</v>
      </c>
      <c r="L225" s="20" t="s">
        <v>582</v>
      </c>
      <c r="M225" s="28">
        <v>0</v>
      </c>
      <c r="N225" s="63"/>
      <c r="O225" s="63"/>
      <c r="P225" s="63"/>
      <c r="Q225" s="63"/>
      <c r="R225" s="63"/>
      <c r="S225" s="63"/>
      <c r="T225" s="63"/>
      <c r="U225" s="63"/>
      <c r="V225" s="63"/>
      <c r="W225" s="63"/>
      <c r="X225" s="63"/>
      <c r="Y225" s="64"/>
      <c r="Z225" s="24">
        <f t="shared" si="3"/>
        <v>0</v>
      </c>
      <c r="AA225" s="25"/>
      <c r="AB225" s="25"/>
      <c r="AC225" s="38" t="s">
        <v>499</v>
      </c>
    </row>
    <row r="226" spans="2:29" s="27" customFormat="1" ht="82.5" hidden="1" x14ac:dyDescent="0.15">
      <c r="B226" s="13" t="s">
        <v>30</v>
      </c>
      <c r="C226" s="14" t="s">
        <v>491</v>
      </c>
      <c r="D226" s="14" t="s">
        <v>577</v>
      </c>
      <c r="E226" s="14" t="s">
        <v>578</v>
      </c>
      <c r="F226" s="15" t="s">
        <v>407</v>
      </c>
      <c r="G226" s="61" t="s">
        <v>583</v>
      </c>
      <c r="H226" s="47" t="s">
        <v>584</v>
      </c>
      <c r="I226" s="47" t="s">
        <v>585</v>
      </c>
      <c r="J226" s="29">
        <v>0.25</v>
      </c>
      <c r="K226" s="19" t="s">
        <v>581</v>
      </c>
      <c r="L226" s="20" t="s">
        <v>582</v>
      </c>
      <c r="M226" s="62">
        <v>50000000</v>
      </c>
      <c r="N226" s="63"/>
      <c r="O226" s="63"/>
      <c r="P226" s="63"/>
      <c r="Q226" s="63"/>
      <c r="R226" s="63"/>
      <c r="S226" s="63"/>
      <c r="T226" s="63"/>
      <c r="U226" s="63"/>
      <c r="V226" s="63"/>
      <c r="W226" s="63"/>
      <c r="X226" s="63"/>
      <c r="Y226" s="64"/>
      <c r="Z226" s="24">
        <f t="shared" si="3"/>
        <v>50000000</v>
      </c>
      <c r="AA226" s="25"/>
      <c r="AB226" s="25"/>
      <c r="AC226" s="38" t="s">
        <v>499</v>
      </c>
    </row>
    <row r="227" spans="2:29" s="27" customFormat="1" ht="123.75" hidden="1" x14ac:dyDescent="0.15">
      <c r="B227" s="13" t="s">
        <v>30</v>
      </c>
      <c r="C227" s="14" t="s">
        <v>491</v>
      </c>
      <c r="D227" s="14" t="s">
        <v>577</v>
      </c>
      <c r="E227" s="14" t="s">
        <v>578</v>
      </c>
      <c r="F227" s="15" t="s">
        <v>407</v>
      </c>
      <c r="G227" s="61" t="s">
        <v>586</v>
      </c>
      <c r="H227" s="47" t="s">
        <v>587</v>
      </c>
      <c r="I227" s="47" t="s">
        <v>588</v>
      </c>
      <c r="J227" s="29">
        <v>0.25</v>
      </c>
      <c r="K227" s="19" t="s">
        <v>581</v>
      </c>
      <c r="L227" s="20" t="s">
        <v>582</v>
      </c>
      <c r="M227" s="62">
        <v>400000000</v>
      </c>
      <c r="N227" s="63"/>
      <c r="O227" s="63"/>
      <c r="P227" s="63"/>
      <c r="Q227" s="63"/>
      <c r="R227" s="63"/>
      <c r="S227" s="63"/>
      <c r="T227" s="63"/>
      <c r="U227" s="63"/>
      <c r="V227" s="63"/>
      <c r="W227" s="63"/>
      <c r="X227" s="63"/>
      <c r="Y227" s="64">
        <v>0</v>
      </c>
      <c r="Z227" s="24">
        <f t="shared" si="3"/>
        <v>400000000</v>
      </c>
      <c r="AA227" s="25"/>
      <c r="AB227" s="25"/>
      <c r="AC227" s="38" t="s">
        <v>499</v>
      </c>
    </row>
    <row r="228" spans="2:29" s="27" customFormat="1" ht="82.5" hidden="1" x14ac:dyDescent="0.15">
      <c r="B228" s="13" t="s">
        <v>30</v>
      </c>
      <c r="C228" s="14" t="s">
        <v>491</v>
      </c>
      <c r="D228" s="14" t="s">
        <v>577</v>
      </c>
      <c r="E228" s="14" t="s">
        <v>578</v>
      </c>
      <c r="F228" s="15">
        <v>20170680810020</v>
      </c>
      <c r="G228" s="61" t="s">
        <v>589</v>
      </c>
      <c r="H228" s="47" t="s">
        <v>590</v>
      </c>
      <c r="I228" s="47" t="s">
        <v>263</v>
      </c>
      <c r="J228" s="29">
        <v>0.25</v>
      </c>
      <c r="K228" s="19" t="s">
        <v>581</v>
      </c>
      <c r="L228" s="20" t="s">
        <v>582</v>
      </c>
      <c r="M228" s="62">
        <v>300000000</v>
      </c>
      <c r="N228" s="63"/>
      <c r="O228" s="63"/>
      <c r="P228" s="63"/>
      <c r="Q228" s="63"/>
      <c r="R228" s="63"/>
      <c r="S228" s="63"/>
      <c r="T228" s="63"/>
      <c r="U228" s="63"/>
      <c r="V228" s="63"/>
      <c r="W228" s="63"/>
      <c r="X228" s="63"/>
      <c r="Y228" s="64"/>
      <c r="Z228" s="24">
        <f t="shared" si="3"/>
        <v>300000000</v>
      </c>
      <c r="AA228" s="25"/>
      <c r="AB228" s="25"/>
      <c r="AC228" s="38" t="s">
        <v>499</v>
      </c>
    </row>
    <row r="229" spans="2:29" s="27" customFormat="1" ht="82.5" hidden="1" x14ac:dyDescent="0.15">
      <c r="B229" s="13" t="s">
        <v>30</v>
      </c>
      <c r="C229" s="14" t="s">
        <v>491</v>
      </c>
      <c r="D229" s="14" t="s">
        <v>577</v>
      </c>
      <c r="E229" s="14" t="s">
        <v>578</v>
      </c>
      <c r="F229" s="15" t="s">
        <v>407</v>
      </c>
      <c r="G229" s="61" t="s">
        <v>586</v>
      </c>
      <c r="H229" s="47" t="s">
        <v>591</v>
      </c>
      <c r="I229" s="47" t="s">
        <v>198</v>
      </c>
      <c r="J229" s="29">
        <v>0.25</v>
      </c>
      <c r="K229" s="19" t="s">
        <v>581</v>
      </c>
      <c r="L229" s="20" t="s">
        <v>582</v>
      </c>
      <c r="M229" s="62">
        <v>0</v>
      </c>
      <c r="N229" s="63"/>
      <c r="O229" s="63"/>
      <c r="P229" s="63"/>
      <c r="Q229" s="63"/>
      <c r="R229" s="63"/>
      <c r="S229" s="63"/>
      <c r="T229" s="63"/>
      <c r="U229" s="63"/>
      <c r="V229" s="63"/>
      <c r="W229" s="63"/>
      <c r="X229" s="63"/>
      <c r="Y229" s="64">
        <v>100000000</v>
      </c>
      <c r="Z229" s="24">
        <f t="shared" si="3"/>
        <v>100000000</v>
      </c>
      <c r="AA229" s="25"/>
      <c r="AB229" s="25"/>
      <c r="AC229" s="38" t="s">
        <v>499</v>
      </c>
    </row>
    <row r="230" spans="2:29" s="27" customFormat="1" ht="82.5" hidden="1" x14ac:dyDescent="0.15">
      <c r="B230" s="13" t="s">
        <v>30</v>
      </c>
      <c r="C230" s="14" t="s">
        <v>491</v>
      </c>
      <c r="D230" s="14" t="s">
        <v>577</v>
      </c>
      <c r="E230" s="14" t="s">
        <v>578</v>
      </c>
      <c r="F230" s="15" t="s">
        <v>407</v>
      </c>
      <c r="G230" s="61" t="s">
        <v>586</v>
      </c>
      <c r="H230" s="47" t="s">
        <v>592</v>
      </c>
      <c r="I230" s="47" t="s">
        <v>593</v>
      </c>
      <c r="J230" s="29">
        <v>6</v>
      </c>
      <c r="K230" s="19" t="s">
        <v>581</v>
      </c>
      <c r="L230" s="20" t="s">
        <v>582</v>
      </c>
      <c r="M230" s="62">
        <v>300000000</v>
      </c>
      <c r="N230" s="63"/>
      <c r="O230" s="63"/>
      <c r="P230" s="63"/>
      <c r="Q230" s="63"/>
      <c r="R230" s="63"/>
      <c r="S230" s="63"/>
      <c r="T230" s="63"/>
      <c r="U230" s="63"/>
      <c r="V230" s="63"/>
      <c r="W230" s="63"/>
      <c r="X230" s="63"/>
      <c r="Y230" s="64"/>
      <c r="Z230" s="24">
        <f t="shared" si="3"/>
        <v>300000000</v>
      </c>
      <c r="AA230" s="25"/>
      <c r="AB230" s="25"/>
      <c r="AC230" s="38" t="s">
        <v>499</v>
      </c>
    </row>
    <row r="231" spans="2:29" s="27" customFormat="1" ht="69" hidden="1" x14ac:dyDescent="0.15">
      <c r="B231" s="13" t="s">
        <v>30</v>
      </c>
      <c r="C231" s="14" t="s">
        <v>491</v>
      </c>
      <c r="D231" s="14" t="s">
        <v>594</v>
      </c>
      <c r="E231" s="14" t="s">
        <v>595</v>
      </c>
      <c r="F231" s="15"/>
      <c r="G231" s="16"/>
      <c r="H231" s="47" t="s">
        <v>596</v>
      </c>
      <c r="I231" s="47" t="s">
        <v>597</v>
      </c>
      <c r="J231" s="30" t="s">
        <v>57</v>
      </c>
      <c r="K231" s="19" t="s">
        <v>598</v>
      </c>
      <c r="L231" s="20" t="s">
        <v>599</v>
      </c>
      <c r="M231" s="70">
        <v>0</v>
      </c>
      <c r="N231" s="63"/>
      <c r="O231" s="63"/>
      <c r="P231" s="63"/>
      <c r="Q231" s="63"/>
      <c r="R231" s="63"/>
      <c r="S231" s="63"/>
      <c r="T231" s="63"/>
      <c r="U231" s="63"/>
      <c r="V231" s="63"/>
      <c r="W231" s="63"/>
      <c r="X231" s="63"/>
      <c r="Y231" s="64"/>
      <c r="Z231" s="24">
        <f t="shared" si="3"/>
        <v>0</v>
      </c>
      <c r="AA231" s="25"/>
      <c r="AB231" s="25"/>
      <c r="AC231" s="38" t="s">
        <v>499</v>
      </c>
    </row>
    <row r="232" spans="2:29" s="27" customFormat="1" ht="40.9" hidden="1" customHeight="1" x14ac:dyDescent="0.15">
      <c r="B232" s="13" t="s">
        <v>30</v>
      </c>
      <c r="C232" s="14" t="s">
        <v>491</v>
      </c>
      <c r="D232" s="14" t="s">
        <v>594</v>
      </c>
      <c r="E232" s="14" t="s">
        <v>595</v>
      </c>
      <c r="F232" s="15"/>
      <c r="G232" s="16"/>
      <c r="H232" s="47" t="s">
        <v>600</v>
      </c>
      <c r="I232" s="47" t="s">
        <v>263</v>
      </c>
      <c r="J232" s="29">
        <v>0.25</v>
      </c>
      <c r="K232" s="19" t="s">
        <v>598</v>
      </c>
      <c r="L232" s="20" t="s">
        <v>599</v>
      </c>
      <c r="M232" s="70">
        <v>40000000</v>
      </c>
      <c r="N232" s="63"/>
      <c r="O232" s="63"/>
      <c r="P232" s="63"/>
      <c r="Q232" s="63"/>
      <c r="R232" s="63"/>
      <c r="S232" s="63"/>
      <c r="T232" s="63"/>
      <c r="U232" s="63"/>
      <c r="V232" s="63"/>
      <c r="W232" s="63"/>
      <c r="X232" s="63"/>
      <c r="Y232" s="64"/>
      <c r="Z232" s="24">
        <f t="shared" si="3"/>
        <v>40000000</v>
      </c>
      <c r="AA232" s="25"/>
      <c r="AB232" s="25"/>
      <c r="AC232" s="38" t="s">
        <v>499</v>
      </c>
    </row>
    <row r="233" spans="2:29" s="27" customFormat="1" ht="82.5" hidden="1" x14ac:dyDescent="0.15">
      <c r="B233" s="13" t="s">
        <v>30</v>
      </c>
      <c r="C233" s="14" t="s">
        <v>491</v>
      </c>
      <c r="D233" s="14" t="s">
        <v>601</v>
      </c>
      <c r="E233" s="14" t="s">
        <v>602</v>
      </c>
      <c r="F233" s="15" t="s">
        <v>407</v>
      </c>
      <c r="G233" s="16" t="s">
        <v>603</v>
      </c>
      <c r="H233" s="47" t="s">
        <v>604</v>
      </c>
      <c r="I233" s="47" t="s">
        <v>605</v>
      </c>
      <c r="J233" s="30" t="s">
        <v>57</v>
      </c>
      <c r="K233" s="19" t="s">
        <v>606</v>
      </c>
      <c r="L233" s="20" t="s">
        <v>607</v>
      </c>
      <c r="M233" s="70">
        <v>0</v>
      </c>
      <c r="N233" s="63"/>
      <c r="O233" s="63"/>
      <c r="P233" s="63"/>
      <c r="Q233" s="63"/>
      <c r="R233" s="63"/>
      <c r="S233" s="63"/>
      <c r="T233" s="63"/>
      <c r="U233" s="63"/>
      <c r="V233" s="63"/>
      <c r="W233" s="63"/>
      <c r="X233" s="63"/>
      <c r="Y233" s="64"/>
      <c r="Z233" s="24">
        <f t="shared" si="3"/>
        <v>0</v>
      </c>
      <c r="AA233" s="25"/>
      <c r="AB233" s="25"/>
      <c r="AC233" s="38" t="s">
        <v>499</v>
      </c>
    </row>
    <row r="234" spans="2:29" s="27" customFormat="1" ht="173.25" hidden="1" x14ac:dyDescent="0.15">
      <c r="B234" s="13" t="s">
        <v>30</v>
      </c>
      <c r="C234" s="14" t="s">
        <v>491</v>
      </c>
      <c r="D234" s="14" t="s">
        <v>601</v>
      </c>
      <c r="E234" s="14" t="s">
        <v>602</v>
      </c>
      <c r="F234" s="15" t="s">
        <v>407</v>
      </c>
      <c r="G234" s="16" t="s">
        <v>608</v>
      </c>
      <c r="H234" s="47" t="s">
        <v>609</v>
      </c>
      <c r="I234" s="47" t="s">
        <v>610</v>
      </c>
      <c r="J234" s="29">
        <v>1</v>
      </c>
      <c r="K234" s="19" t="s">
        <v>606</v>
      </c>
      <c r="L234" s="20" t="s">
        <v>607</v>
      </c>
      <c r="M234" s="70">
        <v>10000000</v>
      </c>
      <c r="N234" s="63"/>
      <c r="O234" s="63"/>
      <c r="P234" s="63"/>
      <c r="Q234" s="63"/>
      <c r="R234" s="63"/>
      <c r="S234" s="63"/>
      <c r="T234" s="63"/>
      <c r="U234" s="63"/>
      <c r="V234" s="63"/>
      <c r="W234" s="63"/>
      <c r="X234" s="63"/>
      <c r="Y234" s="64"/>
      <c r="Z234" s="24">
        <f t="shared" si="3"/>
        <v>10000000</v>
      </c>
      <c r="AA234" s="25"/>
      <c r="AB234" s="25"/>
      <c r="AC234" s="38" t="s">
        <v>499</v>
      </c>
    </row>
    <row r="235" spans="2:29" s="27" customFormat="1" ht="99" hidden="1" x14ac:dyDescent="0.15">
      <c r="B235" s="13" t="s">
        <v>30</v>
      </c>
      <c r="C235" s="14" t="s">
        <v>491</v>
      </c>
      <c r="D235" s="14" t="s">
        <v>601</v>
      </c>
      <c r="E235" s="14" t="s">
        <v>602</v>
      </c>
      <c r="F235" s="15" t="s">
        <v>407</v>
      </c>
      <c r="G235" s="16" t="s">
        <v>611</v>
      </c>
      <c r="H235" s="47" t="s">
        <v>612</v>
      </c>
      <c r="I235" s="47" t="s">
        <v>613</v>
      </c>
      <c r="J235" s="29">
        <v>300</v>
      </c>
      <c r="K235" s="19" t="s">
        <v>606</v>
      </c>
      <c r="L235" s="20" t="s">
        <v>607</v>
      </c>
      <c r="M235" s="70">
        <v>580000000</v>
      </c>
      <c r="N235" s="63"/>
      <c r="O235" s="63"/>
      <c r="P235" s="63"/>
      <c r="Q235" s="63"/>
      <c r="R235" s="63"/>
      <c r="S235" s="63"/>
      <c r="T235" s="63"/>
      <c r="U235" s="63"/>
      <c r="V235" s="63"/>
      <c r="W235" s="63"/>
      <c r="X235" s="63"/>
      <c r="Y235" s="64"/>
      <c r="Z235" s="24">
        <f t="shared" si="3"/>
        <v>580000000</v>
      </c>
      <c r="AA235" s="25"/>
      <c r="AB235" s="25"/>
      <c r="AC235" s="38" t="s">
        <v>499</v>
      </c>
    </row>
    <row r="236" spans="2:29" s="27" customFormat="1" ht="74.25" hidden="1" x14ac:dyDescent="0.15">
      <c r="B236" s="13" t="s">
        <v>30</v>
      </c>
      <c r="C236" s="14" t="s">
        <v>491</v>
      </c>
      <c r="D236" s="14" t="s">
        <v>601</v>
      </c>
      <c r="E236" s="14" t="s">
        <v>602</v>
      </c>
      <c r="F236" s="15">
        <v>20170680810004</v>
      </c>
      <c r="G236" s="16" t="s">
        <v>614</v>
      </c>
      <c r="H236" s="47" t="s">
        <v>615</v>
      </c>
      <c r="I236" s="47" t="s">
        <v>198</v>
      </c>
      <c r="J236" s="29">
        <v>0.25</v>
      </c>
      <c r="K236" s="19" t="s">
        <v>606</v>
      </c>
      <c r="L236" s="20" t="s">
        <v>607</v>
      </c>
      <c r="M236" s="70">
        <v>10000000</v>
      </c>
      <c r="N236" s="63"/>
      <c r="O236" s="63"/>
      <c r="P236" s="63"/>
      <c r="Q236" s="63"/>
      <c r="R236" s="63"/>
      <c r="S236" s="63"/>
      <c r="T236" s="63"/>
      <c r="U236" s="63"/>
      <c r="V236" s="63"/>
      <c r="W236" s="63"/>
      <c r="X236" s="63"/>
      <c r="Y236" s="64"/>
      <c r="Z236" s="24">
        <f t="shared" si="3"/>
        <v>10000000</v>
      </c>
      <c r="AA236" s="25"/>
      <c r="AB236" s="25"/>
      <c r="AC236" s="38" t="s">
        <v>499</v>
      </c>
    </row>
    <row r="237" spans="2:29" s="27" customFormat="1" ht="74.25" hidden="1" x14ac:dyDescent="0.15">
      <c r="B237" s="13" t="s">
        <v>30</v>
      </c>
      <c r="C237" s="14" t="s">
        <v>491</v>
      </c>
      <c r="D237" s="14" t="s">
        <v>601</v>
      </c>
      <c r="E237" s="14" t="s">
        <v>602</v>
      </c>
      <c r="F237" s="15">
        <v>20160680810104</v>
      </c>
      <c r="G237" s="16" t="s">
        <v>616</v>
      </c>
      <c r="H237" s="47" t="s">
        <v>617</v>
      </c>
      <c r="I237" s="47" t="s">
        <v>618</v>
      </c>
      <c r="J237" s="29">
        <v>0.25</v>
      </c>
      <c r="K237" s="19" t="s">
        <v>606</v>
      </c>
      <c r="L237" s="20" t="s">
        <v>607</v>
      </c>
      <c r="M237" s="70">
        <v>180000000</v>
      </c>
      <c r="N237" s="63"/>
      <c r="O237" s="63"/>
      <c r="P237" s="63"/>
      <c r="Q237" s="63"/>
      <c r="R237" s="63"/>
      <c r="S237" s="63"/>
      <c r="T237" s="63"/>
      <c r="U237" s="63"/>
      <c r="V237" s="63"/>
      <c r="W237" s="63"/>
      <c r="X237" s="63"/>
      <c r="Y237" s="64"/>
      <c r="Z237" s="24">
        <f t="shared" si="3"/>
        <v>180000000</v>
      </c>
      <c r="AA237" s="25"/>
      <c r="AB237" s="25"/>
      <c r="AC237" s="38" t="s">
        <v>499</v>
      </c>
    </row>
    <row r="238" spans="2:29" s="27" customFormat="1" ht="82.5" hidden="1" x14ac:dyDescent="0.15">
      <c r="B238" s="13" t="s">
        <v>30</v>
      </c>
      <c r="C238" s="14" t="s">
        <v>491</v>
      </c>
      <c r="D238" s="14" t="s">
        <v>601</v>
      </c>
      <c r="E238" s="14" t="s">
        <v>602</v>
      </c>
      <c r="F238" s="15" t="s">
        <v>407</v>
      </c>
      <c r="G238" s="16" t="s">
        <v>619</v>
      </c>
      <c r="H238" s="47" t="s">
        <v>620</v>
      </c>
      <c r="I238" s="47" t="s">
        <v>621</v>
      </c>
      <c r="J238" s="29">
        <v>0.25</v>
      </c>
      <c r="K238" s="19" t="s">
        <v>606</v>
      </c>
      <c r="L238" s="20" t="s">
        <v>607</v>
      </c>
      <c r="M238" s="70">
        <v>180000000</v>
      </c>
      <c r="N238" s="63"/>
      <c r="O238" s="63"/>
      <c r="P238" s="63"/>
      <c r="Q238" s="63"/>
      <c r="R238" s="63"/>
      <c r="S238" s="63"/>
      <c r="T238" s="63"/>
      <c r="U238" s="63"/>
      <c r="V238" s="63"/>
      <c r="W238" s="63"/>
      <c r="X238" s="63"/>
      <c r="Y238" s="64"/>
      <c r="Z238" s="24">
        <f t="shared" si="3"/>
        <v>180000000</v>
      </c>
      <c r="AA238" s="25"/>
      <c r="AB238" s="25"/>
      <c r="AC238" s="38" t="s">
        <v>499</v>
      </c>
    </row>
    <row r="239" spans="2:29" s="27" customFormat="1" ht="74.25" hidden="1" x14ac:dyDescent="0.15">
      <c r="B239" s="13" t="s">
        <v>30</v>
      </c>
      <c r="C239" s="14" t="s">
        <v>491</v>
      </c>
      <c r="D239" s="14" t="s">
        <v>601</v>
      </c>
      <c r="E239" s="14" t="s">
        <v>602</v>
      </c>
      <c r="F239" s="15"/>
      <c r="G239" s="16"/>
      <c r="H239" s="47" t="s">
        <v>622</v>
      </c>
      <c r="I239" s="47" t="s">
        <v>623</v>
      </c>
      <c r="J239" s="29">
        <v>0.25</v>
      </c>
      <c r="K239" s="19" t="s">
        <v>606</v>
      </c>
      <c r="L239" s="20" t="s">
        <v>607</v>
      </c>
      <c r="M239" s="28">
        <v>0</v>
      </c>
      <c r="N239" s="63"/>
      <c r="O239" s="63"/>
      <c r="P239" s="63"/>
      <c r="Q239" s="63"/>
      <c r="R239" s="63"/>
      <c r="S239" s="63"/>
      <c r="T239" s="63"/>
      <c r="U239" s="63"/>
      <c r="V239" s="63"/>
      <c r="W239" s="63"/>
      <c r="X239" s="63"/>
      <c r="Y239" s="64"/>
      <c r="Z239" s="24">
        <f t="shared" si="3"/>
        <v>0</v>
      </c>
      <c r="AA239" s="25"/>
      <c r="AB239" s="25"/>
      <c r="AC239" s="38" t="s">
        <v>499</v>
      </c>
    </row>
    <row r="240" spans="2:29" s="27" customFormat="1" ht="74.25" hidden="1" x14ac:dyDescent="0.15">
      <c r="B240" s="13" t="s">
        <v>30</v>
      </c>
      <c r="C240" s="14" t="s">
        <v>491</v>
      </c>
      <c r="D240" s="14" t="s">
        <v>601</v>
      </c>
      <c r="E240" s="14" t="s">
        <v>602</v>
      </c>
      <c r="F240" s="15" t="s">
        <v>407</v>
      </c>
      <c r="G240" s="16" t="s">
        <v>624</v>
      </c>
      <c r="H240" s="47" t="s">
        <v>625</v>
      </c>
      <c r="I240" s="47" t="s">
        <v>626</v>
      </c>
      <c r="J240" s="29">
        <v>0.25</v>
      </c>
      <c r="K240" s="19" t="s">
        <v>606</v>
      </c>
      <c r="L240" s="20" t="s">
        <v>607</v>
      </c>
      <c r="M240" s="28">
        <v>10000000</v>
      </c>
      <c r="N240" s="63"/>
      <c r="O240" s="63"/>
      <c r="P240" s="63"/>
      <c r="Q240" s="63"/>
      <c r="R240" s="63"/>
      <c r="S240" s="63"/>
      <c r="T240" s="63"/>
      <c r="U240" s="63"/>
      <c r="V240" s="63"/>
      <c r="W240" s="63"/>
      <c r="X240" s="63"/>
      <c r="Y240" s="64"/>
      <c r="Z240" s="24">
        <f t="shared" si="3"/>
        <v>10000000</v>
      </c>
      <c r="AA240" s="25"/>
      <c r="AB240" s="25"/>
      <c r="AC240" s="38" t="s">
        <v>499</v>
      </c>
    </row>
    <row r="241" spans="2:29" s="27" customFormat="1" ht="74.25" hidden="1" x14ac:dyDescent="0.15">
      <c r="B241" s="13" t="s">
        <v>30</v>
      </c>
      <c r="C241" s="14" t="s">
        <v>491</v>
      </c>
      <c r="D241" s="14" t="s">
        <v>601</v>
      </c>
      <c r="E241" s="14" t="s">
        <v>602</v>
      </c>
      <c r="F241" s="15" t="s">
        <v>407</v>
      </c>
      <c r="G241" s="16" t="s">
        <v>627</v>
      </c>
      <c r="H241" s="47" t="s">
        <v>628</v>
      </c>
      <c r="I241" s="47" t="s">
        <v>629</v>
      </c>
      <c r="J241" s="29">
        <v>0.25</v>
      </c>
      <c r="K241" s="19" t="s">
        <v>606</v>
      </c>
      <c r="L241" s="20" t="s">
        <v>607</v>
      </c>
      <c r="M241" s="28">
        <v>10000000</v>
      </c>
      <c r="N241" s="63"/>
      <c r="O241" s="63"/>
      <c r="P241" s="63"/>
      <c r="Q241" s="63"/>
      <c r="R241" s="63"/>
      <c r="S241" s="63"/>
      <c r="T241" s="63"/>
      <c r="U241" s="63"/>
      <c r="V241" s="63"/>
      <c r="W241" s="63"/>
      <c r="X241" s="63"/>
      <c r="Y241" s="64"/>
      <c r="Z241" s="24">
        <f t="shared" si="3"/>
        <v>10000000</v>
      </c>
      <c r="AA241" s="25"/>
      <c r="AB241" s="25"/>
      <c r="AC241" s="38" t="s">
        <v>499</v>
      </c>
    </row>
    <row r="242" spans="2:29" s="27" customFormat="1" ht="74.25" hidden="1" x14ac:dyDescent="0.15">
      <c r="B242" s="13" t="s">
        <v>30</v>
      </c>
      <c r="C242" s="14" t="s">
        <v>491</v>
      </c>
      <c r="D242" s="14" t="s">
        <v>601</v>
      </c>
      <c r="E242" s="14" t="s">
        <v>602</v>
      </c>
      <c r="F242" s="15" t="s">
        <v>407</v>
      </c>
      <c r="G242" s="16" t="s">
        <v>630</v>
      </c>
      <c r="H242" s="47" t="s">
        <v>631</v>
      </c>
      <c r="I242" s="47" t="s">
        <v>632</v>
      </c>
      <c r="J242" s="29">
        <v>1</v>
      </c>
      <c r="K242" s="19" t="s">
        <v>606</v>
      </c>
      <c r="L242" s="20" t="s">
        <v>607</v>
      </c>
      <c r="M242" s="28">
        <v>10000000</v>
      </c>
      <c r="N242" s="63"/>
      <c r="O242" s="63"/>
      <c r="P242" s="63"/>
      <c r="Q242" s="63"/>
      <c r="R242" s="63"/>
      <c r="S242" s="63"/>
      <c r="T242" s="63"/>
      <c r="U242" s="63"/>
      <c r="V242" s="63"/>
      <c r="W242" s="63"/>
      <c r="X242" s="63"/>
      <c r="Y242" s="64"/>
      <c r="Z242" s="24">
        <f t="shared" si="3"/>
        <v>10000000</v>
      </c>
      <c r="AA242" s="25"/>
      <c r="AB242" s="25"/>
      <c r="AC242" s="38" t="s">
        <v>499</v>
      </c>
    </row>
    <row r="243" spans="2:29" s="27" customFormat="1" ht="90.75" hidden="1" x14ac:dyDescent="0.15">
      <c r="B243" s="13" t="s">
        <v>30</v>
      </c>
      <c r="C243" s="14" t="s">
        <v>491</v>
      </c>
      <c r="D243" s="14" t="s">
        <v>601</v>
      </c>
      <c r="E243" s="14" t="s">
        <v>602</v>
      </c>
      <c r="F243" s="15" t="s">
        <v>407</v>
      </c>
      <c r="G243" s="16" t="s">
        <v>633</v>
      </c>
      <c r="H243" s="14" t="s">
        <v>634</v>
      </c>
      <c r="I243" s="17" t="s">
        <v>635</v>
      </c>
      <c r="J243" s="29">
        <v>4</v>
      </c>
      <c r="K243" s="19" t="s">
        <v>606</v>
      </c>
      <c r="L243" s="20" t="s">
        <v>607</v>
      </c>
      <c r="M243" s="28">
        <v>10000000</v>
      </c>
      <c r="N243" s="63"/>
      <c r="O243" s="63"/>
      <c r="P243" s="63"/>
      <c r="Q243" s="63"/>
      <c r="R243" s="63"/>
      <c r="S243" s="63"/>
      <c r="T243" s="63"/>
      <c r="U243" s="63"/>
      <c r="V243" s="63"/>
      <c r="W243" s="63"/>
      <c r="X243" s="63"/>
      <c r="Y243" s="64"/>
      <c r="Z243" s="24">
        <f t="shared" si="3"/>
        <v>10000000</v>
      </c>
      <c r="AA243" s="25"/>
      <c r="AB243" s="25"/>
      <c r="AC243" s="38" t="s">
        <v>499</v>
      </c>
    </row>
    <row r="244" spans="2:29" s="27" customFormat="1" ht="90.75" hidden="1" x14ac:dyDescent="0.15">
      <c r="B244" s="13" t="s">
        <v>30</v>
      </c>
      <c r="C244" s="14" t="s">
        <v>491</v>
      </c>
      <c r="D244" s="14" t="s">
        <v>636</v>
      </c>
      <c r="E244" s="17" t="s">
        <v>637</v>
      </c>
      <c r="F244" s="15" t="s">
        <v>407</v>
      </c>
      <c r="G244" s="61" t="s">
        <v>638</v>
      </c>
      <c r="H244" s="42" t="s">
        <v>639</v>
      </c>
      <c r="I244" s="47" t="s">
        <v>640</v>
      </c>
      <c r="J244" s="30" t="s">
        <v>57</v>
      </c>
      <c r="K244" s="19" t="s">
        <v>508</v>
      </c>
      <c r="L244" s="20" t="s">
        <v>509</v>
      </c>
      <c r="M244" s="28"/>
      <c r="N244" s="63"/>
      <c r="O244" s="63"/>
      <c r="P244" s="63"/>
      <c r="Q244" s="63"/>
      <c r="R244" s="63"/>
      <c r="S244" s="63"/>
      <c r="T244" s="63"/>
      <c r="U244" s="63"/>
      <c r="V244" s="63"/>
      <c r="W244" s="63"/>
      <c r="X244" s="63"/>
      <c r="Y244" s="64"/>
      <c r="Z244" s="24">
        <f t="shared" si="3"/>
        <v>0</v>
      </c>
      <c r="AA244" s="25"/>
      <c r="AB244" s="25"/>
      <c r="AC244" s="38" t="s">
        <v>499</v>
      </c>
    </row>
    <row r="245" spans="2:29" s="27" customFormat="1" ht="90.75" hidden="1" x14ac:dyDescent="0.15">
      <c r="B245" s="13" t="s">
        <v>30</v>
      </c>
      <c r="C245" s="14" t="s">
        <v>491</v>
      </c>
      <c r="D245" s="14" t="s">
        <v>636</v>
      </c>
      <c r="E245" s="17" t="s">
        <v>637</v>
      </c>
      <c r="F245" s="15" t="s">
        <v>407</v>
      </c>
      <c r="G245" s="61" t="s">
        <v>638</v>
      </c>
      <c r="H245" s="42" t="s">
        <v>641</v>
      </c>
      <c r="I245" s="47" t="s">
        <v>642</v>
      </c>
      <c r="J245" s="29">
        <v>1</v>
      </c>
      <c r="K245" s="19" t="s">
        <v>508</v>
      </c>
      <c r="L245" s="20" t="s">
        <v>509</v>
      </c>
      <c r="M245" s="28">
        <v>91000000</v>
      </c>
      <c r="N245" s="63"/>
      <c r="O245" s="63"/>
      <c r="P245" s="63"/>
      <c r="Q245" s="63"/>
      <c r="R245" s="63"/>
      <c r="S245" s="63"/>
      <c r="T245" s="63"/>
      <c r="U245" s="63"/>
      <c r="V245" s="63"/>
      <c r="W245" s="63"/>
      <c r="X245" s="63"/>
      <c r="Y245" s="64"/>
      <c r="Z245" s="24">
        <f t="shared" si="3"/>
        <v>91000000</v>
      </c>
      <c r="AA245" s="25"/>
      <c r="AB245" s="25"/>
      <c r="AC245" s="38" t="s">
        <v>499</v>
      </c>
    </row>
    <row r="246" spans="2:29" s="27" customFormat="1" ht="71.45" hidden="1" customHeight="1" x14ac:dyDescent="0.15">
      <c r="B246" s="13" t="s">
        <v>30</v>
      </c>
      <c r="C246" s="14" t="s">
        <v>491</v>
      </c>
      <c r="D246" s="14" t="s">
        <v>636</v>
      </c>
      <c r="E246" s="14" t="s">
        <v>643</v>
      </c>
      <c r="F246" s="15" t="s">
        <v>407</v>
      </c>
      <c r="G246" s="61" t="s">
        <v>638</v>
      </c>
      <c r="H246" s="42" t="s">
        <v>644</v>
      </c>
      <c r="I246" s="47" t="s">
        <v>645</v>
      </c>
      <c r="J246" s="30" t="s">
        <v>57</v>
      </c>
      <c r="K246" s="19" t="s">
        <v>508</v>
      </c>
      <c r="L246" s="20" t="s">
        <v>509</v>
      </c>
      <c r="M246" s="28">
        <v>23000000</v>
      </c>
      <c r="N246" s="63"/>
      <c r="O246" s="63"/>
      <c r="P246" s="63"/>
      <c r="Q246" s="63"/>
      <c r="R246" s="63"/>
      <c r="S246" s="63"/>
      <c r="T246" s="63"/>
      <c r="U246" s="63"/>
      <c r="V246" s="63"/>
      <c r="W246" s="63"/>
      <c r="X246" s="63"/>
      <c r="Y246" s="64"/>
      <c r="Z246" s="24">
        <f t="shared" si="3"/>
        <v>23000000</v>
      </c>
      <c r="AA246" s="25"/>
      <c r="AB246" s="25"/>
      <c r="AC246" s="38" t="s">
        <v>499</v>
      </c>
    </row>
    <row r="247" spans="2:29" s="27" customFormat="1" ht="71.45" hidden="1" customHeight="1" x14ac:dyDescent="0.15">
      <c r="B247" s="13" t="s">
        <v>30</v>
      </c>
      <c r="C247" s="14" t="s">
        <v>491</v>
      </c>
      <c r="D247" s="14" t="s">
        <v>636</v>
      </c>
      <c r="E247" s="14" t="s">
        <v>643</v>
      </c>
      <c r="F247" s="15" t="s">
        <v>407</v>
      </c>
      <c r="G247" s="61" t="s">
        <v>638</v>
      </c>
      <c r="H247" s="42" t="s">
        <v>646</v>
      </c>
      <c r="I247" s="47" t="s">
        <v>647</v>
      </c>
      <c r="J247" s="30" t="s">
        <v>57</v>
      </c>
      <c r="K247" s="19" t="s">
        <v>508</v>
      </c>
      <c r="L247" s="20" t="s">
        <v>509</v>
      </c>
      <c r="M247" s="28">
        <v>13000000</v>
      </c>
      <c r="N247" s="63"/>
      <c r="O247" s="63"/>
      <c r="P247" s="63"/>
      <c r="Q247" s="63"/>
      <c r="R247" s="63"/>
      <c r="S247" s="63"/>
      <c r="T247" s="63"/>
      <c r="U247" s="63"/>
      <c r="V247" s="63"/>
      <c r="W247" s="63"/>
      <c r="X247" s="63"/>
      <c r="Y247" s="64"/>
      <c r="Z247" s="24">
        <f t="shared" si="3"/>
        <v>13000000</v>
      </c>
      <c r="AA247" s="25"/>
      <c r="AB247" s="25"/>
      <c r="AC247" s="38" t="s">
        <v>499</v>
      </c>
    </row>
    <row r="248" spans="2:29" s="27" customFormat="1" ht="69" hidden="1" x14ac:dyDescent="0.15">
      <c r="B248" s="13" t="s">
        <v>30</v>
      </c>
      <c r="C248" s="14" t="s">
        <v>491</v>
      </c>
      <c r="D248" s="14" t="s">
        <v>636</v>
      </c>
      <c r="E248" s="14" t="s">
        <v>643</v>
      </c>
      <c r="F248" s="15" t="s">
        <v>407</v>
      </c>
      <c r="G248" s="61" t="s">
        <v>638</v>
      </c>
      <c r="H248" s="42" t="s">
        <v>648</v>
      </c>
      <c r="I248" s="47" t="s">
        <v>649</v>
      </c>
      <c r="J248" s="29">
        <v>1</v>
      </c>
      <c r="K248" s="19" t="s">
        <v>508</v>
      </c>
      <c r="L248" s="20" t="s">
        <v>509</v>
      </c>
      <c r="M248" s="28">
        <v>15000000</v>
      </c>
      <c r="N248" s="63"/>
      <c r="O248" s="63"/>
      <c r="P248" s="63"/>
      <c r="Q248" s="63"/>
      <c r="R248" s="63"/>
      <c r="S248" s="63"/>
      <c r="T248" s="63"/>
      <c r="U248" s="63"/>
      <c r="V248" s="63"/>
      <c r="W248" s="63"/>
      <c r="X248" s="63"/>
      <c r="Y248" s="64"/>
      <c r="Z248" s="24">
        <f t="shared" si="3"/>
        <v>15000000</v>
      </c>
      <c r="AA248" s="25"/>
      <c r="AB248" s="25"/>
      <c r="AC248" s="38" t="s">
        <v>499</v>
      </c>
    </row>
    <row r="249" spans="2:29" s="27" customFormat="1" ht="69" hidden="1" x14ac:dyDescent="0.15">
      <c r="B249" s="13" t="s">
        <v>30</v>
      </c>
      <c r="C249" s="14" t="s">
        <v>491</v>
      </c>
      <c r="D249" s="14" t="s">
        <v>636</v>
      </c>
      <c r="E249" s="14" t="s">
        <v>643</v>
      </c>
      <c r="F249" s="15" t="s">
        <v>407</v>
      </c>
      <c r="G249" s="61" t="s">
        <v>638</v>
      </c>
      <c r="H249" s="42" t="s">
        <v>650</v>
      </c>
      <c r="I249" s="47" t="s">
        <v>651</v>
      </c>
      <c r="J249" s="29">
        <v>0.25</v>
      </c>
      <c r="K249" s="19" t="s">
        <v>508</v>
      </c>
      <c r="L249" s="20" t="s">
        <v>509</v>
      </c>
      <c r="M249" s="28">
        <v>18000000</v>
      </c>
      <c r="N249" s="63"/>
      <c r="O249" s="63"/>
      <c r="P249" s="63"/>
      <c r="Q249" s="63"/>
      <c r="R249" s="63"/>
      <c r="S249" s="63"/>
      <c r="T249" s="63"/>
      <c r="U249" s="63"/>
      <c r="V249" s="63"/>
      <c r="W249" s="63"/>
      <c r="X249" s="63"/>
      <c r="Y249" s="64"/>
      <c r="Z249" s="24">
        <f t="shared" si="3"/>
        <v>18000000</v>
      </c>
      <c r="AA249" s="25"/>
      <c r="AB249" s="25"/>
      <c r="AC249" s="38" t="s">
        <v>499</v>
      </c>
    </row>
    <row r="250" spans="2:29" s="27" customFormat="1" ht="69" hidden="1" x14ac:dyDescent="0.15">
      <c r="B250" s="13" t="s">
        <v>30</v>
      </c>
      <c r="C250" s="14" t="s">
        <v>491</v>
      </c>
      <c r="D250" s="14" t="s">
        <v>636</v>
      </c>
      <c r="E250" s="14" t="s">
        <v>643</v>
      </c>
      <c r="F250" s="67">
        <v>20120680810109</v>
      </c>
      <c r="G250" s="61" t="s">
        <v>652</v>
      </c>
      <c r="H250" s="42" t="s">
        <v>653</v>
      </c>
      <c r="I250" s="47" t="s">
        <v>442</v>
      </c>
      <c r="J250" s="29">
        <v>1</v>
      </c>
      <c r="K250" s="19" t="s">
        <v>508</v>
      </c>
      <c r="L250" s="20" t="s">
        <v>509</v>
      </c>
      <c r="M250" s="28">
        <v>490000000</v>
      </c>
      <c r="N250" s="63"/>
      <c r="O250" s="63"/>
      <c r="P250" s="63"/>
      <c r="Q250" s="63"/>
      <c r="R250" s="63"/>
      <c r="S250" s="63"/>
      <c r="T250" s="63"/>
      <c r="U250" s="63"/>
      <c r="V250" s="63"/>
      <c r="W250" s="63"/>
      <c r="X250" s="63"/>
      <c r="Y250" s="64"/>
      <c r="Z250" s="24">
        <f t="shared" si="3"/>
        <v>490000000</v>
      </c>
      <c r="AA250" s="25"/>
      <c r="AB250" s="25"/>
      <c r="AC250" s="38" t="s">
        <v>499</v>
      </c>
    </row>
    <row r="251" spans="2:29" s="27" customFormat="1" ht="107.25" hidden="1" x14ac:dyDescent="0.15">
      <c r="B251" s="13" t="s">
        <v>30</v>
      </c>
      <c r="C251" s="14" t="s">
        <v>491</v>
      </c>
      <c r="D251" s="14" t="s">
        <v>654</v>
      </c>
      <c r="E251" s="14" t="s">
        <v>655</v>
      </c>
      <c r="F251" s="67">
        <v>20160680810115</v>
      </c>
      <c r="G251" s="61" t="s">
        <v>656</v>
      </c>
      <c r="H251" s="47" t="s">
        <v>657</v>
      </c>
      <c r="I251" s="47" t="s">
        <v>658</v>
      </c>
      <c r="J251" s="29">
        <v>2</v>
      </c>
      <c r="K251" s="19" t="s">
        <v>508</v>
      </c>
      <c r="L251" s="20" t="s">
        <v>509</v>
      </c>
      <c r="M251" s="28">
        <v>100000000</v>
      </c>
      <c r="N251" s="63"/>
      <c r="O251" s="63"/>
      <c r="P251" s="63"/>
      <c r="Q251" s="63"/>
      <c r="R251" s="63"/>
      <c r="S251" s="63"/>
      <c r="T251" s="63"/>
      <c r="U251" s="63"/>
      <c r="V251" s="63"/>
      <c r="W251" s="63"/>
      <c r="X251" s="63"/>
      <c r="Y251" s="64">
        <v>200000000</v>
      </c>
      <c r="Z251" s="24">
        <f t="shared" si="3"/>
        <v>300000000</v>
      </c>
      <c r="AA251" s="25"/>
      <c r="AB251" s="25"/>
      <c r="AC251" s="38" t="s">
        <v>499</v>
      </c>
    </row>
    <row r="252" spans="2:29" s="27" customFormat="1" ht="107.25" hidden="1" x14ac:dyDescent="0.15">
      <c r="B252" s="13" t="s">
        <v>30</v>
      </c>
      <c r="C252" s="14" t="s">
        <v>491</v>
      </c>
      <c r="D252" s="14" t="s">
        <v>654</v>
      </c>
      <c r="E252" s="14" t="s">
        <v>655</v>
      </c>
      <c r="F252" s="67">
        <v>20160680810115</v>
      </c>
      <c r="G252" s="61" t="s">
        <v>656</v>
      </c>
      <c r="H252" s="47" t="s">
        <v>659</v>
      </c>
      <c r="I252" s="47" t="s">
        <v>658</v>
      </c>
      <c r="J252" s="29">
        <v>2</v>
      </c>
      <c r="K252" s="19" t="s">
        <v>508</v>
      </c>
      <c r="L252" s="20" t="s">
        <v>509</v>
      </c>
      <c r="M252" s="28">
        <v>0</v>
      </c>
      <c r="N252" s="63"/>
      <c r="O252" s="63"/>
      <c r="P252" s="63"/>
      <c r="Q252" s="63"/>
      <c r="R252" s="63"/>
      <c r="S252" s="63"/>
      <c r="T252" s="63"/>
      <c r="U252" s="63"/>
      <c r="V252" s="63"/>
      <c r="W252" s="63"/>
      <c r="X252" s="63"/>
      <c r="Y252" s="64">
        <v>0</v>
      </c>
      <c r="Z252" s="24">
        <f t="shared" si="3"/>
        <v>0</v>
      </c>
      <c r="AA252" s="25"/>
      <c r="AB252" s="25"/>
      <c r="AC252" s="38" t="s">
        <v>499</v>
      </c>
    </row>
    <row r="253" spans="2:29" s="27" customFormat="1" ht="74.25" hidden="1" x14ac:dyDescent="0.15">
      <c r="B253" s="13" t="s">
        <v>30</v>
      </c>
      <c r="C253" s="14" t="s">
        <v>491</v>
      </c>
      <c r="D253" s="14" t="s">
        <v>654</v>
      </c>
      <c r="E253" s="71" t="s">
        <v>655</v>
      </c>
      <c r="F253" s="67"/>
      <c r="G253" s="61"/>
      <c r="H253" s="72" t="s">
        <v>660</v>
      </c>
      <c r="I253" s="47"/>
      <c r="J253" s="29">
        <v>0.25</v>
      </c>
      <c r="K253" s="19" t="s">
        <v>508</v>
      </c>
      <c r="L253" s="20"/>
      <c r="M253" s="28">
        <v>0</v>
      </c>
      <c r="N253" s="63"/>
      <c r="O253" s="63"/>
      <c r="P253" s="63"/>
      <c r="Q253" s="63"/>
      <c r="R253" s="63"/>
      <c r="S253" s="63"/>
      <c r="T253" s="63"/>
      <c r="U253" s="63"/>
      <c r="V253" s="63"/>
      <c r="W253" s="63"/>
      <c r="X253" s="63"/>
      <c r="Y253" s="64">
        <v>0</v>
      </c>
      <c r="Z253" s="24">
        <f t="shared" si="3"/>
        <v>0</v>
      </c>
      <c r="AA253" s="25"/>
      <c r="AB253" s="25"/>
      <c r="AC253" s="38" t="s">
        <v>499</v>
      </c>
    </row>
    <row r="254" spans="2:29" s="27" customFormat="1" ht="69" hidden="1" x14ac:dyDescent="0.15">
      <c r="B254" s="13" t="s">
        <v>30</v>
      </c>
      <c r="C254" s="14" t="s">
        <v>491</v>
      </c>
      <c r="D254" s="14" t="s">
        <v>654</v>
      </c>
      <c r="E254" s="71" t="s">
        <v>655</v>
      </c>
      <c r="F254" s="67"/>
      <c r="G254" s="61"/>
      <c r="H254" s="72" t="s">
        <v>661</v>
      </c>
      <c r="I254" s="47"/>
      <c r="J254" s="29">
        <v>0.25</v>
      </c>
      <c r="K254" s="19" t="s">
        <v>508</v>
      </c>
      <c r="L254" s="20"/>
      <c r="M254" s="28">
        <v>0</v>
      </c>
      <c r="N254" s="63"/>
      <c r="O254" s="63"/>
      <c r="P254" s="63"/>
      <c r="Q254" s="63"/>
      <c r="R254" s="63"/>
      <c r="S254" s="63"/>
      <c r="T254" s="63"/>
      <c r="U254" s="63"/>
      <c r="V254" s="63"/>
      <c r="W254" s="63"/>
      <c r="X254" s="63"/>
      <c r="Y254" s="64"/>
      <c r="Z254" s="24">
        <f t="shared" si="3"/>
        <v>0</v>
      </c>
      <c r="AA254" s="25"/>
      <c r="AB254" s="25"/>
      <c r="AC254" s="38" t="s">
        <v>499</v>
      </c>
    </row>
    <row r="255" spans="2:29" s="27" customFormat="1" ht="115.5" hidden="1" x14ac:dyDescent="0.15">
      <c r="B255" s="13" t="s">
        <v>30</v>
      </c>
      <c r="C255" s="14" t="s">
        <v>662</v>
      </c>
      <c r="D255" s="14" t="s">
        <v>663</v>
      </c>
      <c r="E255" s="14" t="s">
        <v>664</v>
      </c>
      <c r="F255" s="15">
        <v>20160680810135</v>
      </c>
      <c r="G255" s="73" t="s">
        <v>665</v>
      </c>
      <c r="H255" s="47" t="s">
        <v>666</v>
      </c>
      <c r="I255" s="17" t="s">
        <v>667</v>
      </c>
      <c r="J255" s="29">
        <v>0.35</v>
      </c>
      <c r="K255" s="19" t="s">
        <v>668</v>
      </c>
      <c r="L255" s="20" t="s">
        <v>669</v>
      </c>
      <c r="M255" s="74">
        <v>40000000</v>
      </c>
      <c r="N255" s="64"/>
      <c r="O255" s="64"/>
      <c r="P255" s="64"/>
      <c r="Q255" s="64"/>
      <c r="R255" s="64"/>
      <c r="S255" s="75"/>
      <c r="T255" s="64"/>
      <c r="U255" s="64"/>
      <c r="V255" s="64"/>
      <c r="W255" s="64"/>
      <c r="X255" s="64"/>
      <c r="Y255" s="64"/>
      <c r="Z255" s="24">
        <f t="shared" si="3"/>
        <v>40000000</v>
      </c>
      <c r="AA255" s="25"/>
      <c r="AB255" s="25"/>
      <c r="AC255" s="38" t="s">
        <v>670</v>
      </c>
    </row>
    <row r="256" spans="2:29" s="27" customFormat="1" ht="90.75" hidden="1" x14ac:dyDescent="0.15">
      <c r="B256" s="13" t="s">
        <v>30</v>
      </c>
      <c r="C256" s="14" t="s">
        <v>662</v>
      </c>
      <c r="D256" s="14" t="s">
        <v>671</v>
      </c>
      <c r="E256" s="14" t="s">
        <v>664</v>
      </c>
      <c r="F256" s="15">
        <v>20160680810073</v>
      </c>
      <c r="G256" s="73" t="s">
        <v>672</v>
      </c>
      <c r="H256" s="47" t="s">
        <v>673</v>
      </c>
      <c r="I256" s="17" t="s">
        <v>674</v>
      </c>
      <c r="J256" s="29">
        <v>40</v>
      </c>
      <c r="K256" s="19" t="s">
        <v>668</v>
      </c>
      <c r="L256" s="20" t="s">
        <v>669</v>
      </c>
      <c r="M256" s="74">
        <v>36000000</v>
      </c>
      <c r="N256" s="64"/>
      <c r="O256" s="64"/>
      <c r="P256" s="64"/>
      <c r="Q256" s="64"/>
      <c r="R256" s="64"/>
      <c r="S256" s="75">
        <v>200000000</v>
      </c>
      <c r="T256" s="64"/>
      <c r="U256" s="64"/>
      <c r="V256" s="64"/>
      <c r="W256" s="64"/>
      <c r="X256" s="64"/>
      <c r="Y256" s="64">
        <v>469534593.88999999</v>
      </c>
      <c r="Z256" s="24">
        <f t="shared" si="3"/>
        <v>705534593.88999999</v>
      </c>
      <c r="AA256" s="25"/>
      <c r="AB256" s="25"/>
      <c r="AC256" s="38" t="s">
        <v>670</v>
      </c>
    </row>
    <row r="257" spans="2:29" s="27" customFormat="1" ht="70.5" hidden="1" x14ac:dyDescent="0.15">
      <c r="B257" s="13" t="s">
        <v>30</v>
      </c>
      <c r="C257" s="14" t="s">
        <v>662</v>
      </c>
      <c r="D257" s="14" t="s">
        <v>671</v>
      </c>
      <c r="E257" s="14" t="s">
        <v>664</v>
      </c>
      <c r="F257" s="15">
        <v>20160680810073</v>
      </c>
      <c r="G257" s="73" t="s">
        <v>672</v>
      </c>
      <c r="H257" s="47" t="s">
        <v>675</v>
      </c>
      <c r="I257" s="17" t="s">
        <v>676</v>
      </c>
      <c r="J257" s="29">
        <v>125</v>
      </c>
      <c r="K257" s="19" t="s">
        <v>668</v>
      </c>
      <c r="L257" s="20" t="s">
        <v>669</v>
      </c>
      <c r="M257" s="74">
        <v>60000000</v>
      </c>
      <c r="N257" s="64"/>
      <c r="O257" s="64"/>
      <c r="P257" s="64"/>
      <c r="Q257" s="64"/>
      <c r="R257" s="64"/>
      <c r="S257" s="75"/>
      <c r="T257" s="64"/>
      <c r="U257" s="64"/>
      <c r="V257" s="64"/>
      <c r="W257" s="64"/>
      <c r="X257" s="64"/>
      <c r="Y257" s="64"/>
      <c r="Z257" s="24">
        <f t="shared" si="3"/>
        <v>60000000</v>
      </c>
      <c r="AA257" s="25"/>
      <c r="AB257" s="25"/>
      <c r="AC257" s="38" t="s">
        <v>670</v>
      </c>
    </row>
    <row r="258" spans="2:29" s="27" customFormat="1" ht="70.5" hidden="1" x14ac:dyDescent="0.15">
      <c r="B258" s="13" t="s">
        <v>30</v>
      </c>
      <c r="C258" s="14" t="s">
        <v>662</v>
      </c>
      <c r="D258" s="14" t="s">
        <v>671</v>
      </c>
      <c r="E258" s="14" t="s">
        <v>664</v>
      </c>
      <c r="F258" s="15">
        <v>20160680810073</v>
      </c>
      <c r="G258" s="73" t="s">
        <v>672</v>
      </c>
      <c r="H258" s="47" t="s">
        <v>677</v>
      </c>
      <c r="I258" s="17" t="s">
        <v>678</v>
      </c>
      <c r="J258" s="29">
        <v>0.25</v>
      </c>
      <c r="K258" s="19" t="s">
        <v>668</v>
      </c>
      <c r="L258" s="20" t="s">
        <v>669</v>
      </c>
      <c r="M258" s="74">
        <v>30000000</v>
      </c>
      <c r="N258" s="64"/>
      <c r="O258" s="64"/>
      <c r="P258" s="64"/>
      <c r="Q258" s="64"/>
      <c r="R258" s="64"/>
      <c r="S258" s="75"/>
      <c r="T258" s="64"/>
      <c r="U258" s="64"/>
      <c r="V258" s="64"/>
      <c r="W258" s="64"/>
      <c r="X258" s="64"/>
      <c r="Y258" s="64"/>
      <c r="Z258" s="24">
        <f t="shared" si="3"/>
        <v>30000000</v>
      </c>
      <c r="AA258" s="25"/>
      <c r="AB258" s="25"/>
      <c r="AC258" s="38" t="s">
        <v>670</v>
      </c>
    </row>
    <row r="259" spans="2:29" s="27" customFormat="1" ht="61.15" hidden="1" customHeight="1" x14ac:dyDescent="0.15">
      <c r="B259" s="13" t="s">
        <v>30</v>
      </c>
      <c r="C259" s="14" t="s">
        <v>662</v>
      </c>
      <c r="D259" s="14" t="s">
        <v>671</v>
      </c>
      <c r="E259" s="14" t="s">
        <v>664</v>
      </c>
      <c r="F259" s="15">
        <v>20160680810073</v>
      </c>
      <c r="G259" s="76" t="s">
        <v>672</v>
      </c>
      <c r="H259" s="47" t="s">
        <v>679</v>
      </c>
      <c r="I259" s="17" t="s">
        <v>680</v>
      </c>
      <c r="J259" s="30" t="s">
        <v>57</v>
      </c>
      <c r="K259" s="19" t="s">
        <v>668</v>
      </c>
      <c r="L259" s="20" t="s">
        <v>669</v>
      </c>
      <c r="M259" s="74">
        <v>50000000</v>
      </c>
      <c r="N259" s="64"/>
      <c r="O259" s="64"/>
      <c r="P259" s="64"/>
      <c r="Q259" s="64"/>
      <c r="R259" s="64"/>
      <c r="S259" s="75"/>
      <c r="T259" s="64"/>
      <c r="U259" s="64"/>
      <c r="V259" s="64"/>
      <c r="W259" s="64"/>
      <c r="X259" s="64"/>
      <c r="Y259" s="64">
        <v>0</v>
      </c>
      <c r="Z259" s="24">
        <f t="shared" si="3"/>
        <v>50000000</v>
      </c>
      <c r="AA259" s="25"/>
      <c r="AB259" s="25"/>
      <c r="AC259" s="38" t="s">
        <v>670</v>
      </c>
    </row>
    <row r="260" spans="2:29" s="27" customFormat="1" ht="70.5" hidden="1" x14ac:dyDescent="0.15">
      <c r="B260" s="13" t="s">
        <v>30</v>
      </c>
      <c r="C260" s="14" t="s">
        <v>662</v>
      </c>
      <c r="D260" s="14" t="s">
        <v>671</v>
      </c>
      <c r="E260" s="14" t="s">
        <v>664</v>
      </c>
      <c r="F260" s="15">
        <v>20160680810073</v>
      </c>
      <c r="G260" s="73" t="s">
        <v>672</v>
      </c>
      <c r="H260" s="47" t="s">
        <v>681</v>
      </c>
      <c r="I260" s="17" t="s">
        <v>682</v>
      </c>
      <c r="J260" s="29">
        <v>15</v>
      </c>
      <c r="K260" s="19" t="s">
        <v>668</v>
      </c>
      <c r="L260" s="20" t="s">
        <v>669</v>
      </c>
      <c r="M260" s="74"/>
      <c r="N260" s="64"/>
      <c r="O260" s="64"/>
      <c r="P260" s="64"/>
      <c r="Q260" s="64"/>
      <c r="R260" s="64"/>
      <c r="S260" s="75"/>
      <c r="T260" s="64"/>
      <c r="U260" s="64"/>
      <c r="V260" s="64"/>
      <c r="W260" s="64"/>
      <c r="X260" s="64"/>
      <c r="Y260" s="64"/>
      <c r="Z260" s="24">
        <f t="shared" ref="Z260:Z323" si="4">SUM(M260:Y260)</f>
        <v>0</v>
      </c>
      <c r="AA260" s="25"/>
      <c r="AB260" s="25"/>
      <c r="AC260" s="38" t="s">
        <v>670</v>
      </c>
    </row>
    <row r="261" spans="2:29" s="27" customFormat="1" ht="70.5" hidden="1" x14ac:dyDescent="0.15">
      <c r="B261" s="13" t="s">
        <v>30</v>
      </c>
      <c r="C261" s="14" t="s">
        <v>662</v>
      </c>
      <c r="D261" s="14" t="s">
        <v>671</v>
      </c>
      <c r="E261" s="14" t="s">
        <v>664</v>
      </c>
      <c r="F261" s="15">
        <v>20160680810073</v>
      </c>
      <c r="G261" s="73" t="s">
        <v>672</v>
      </c>
      <c r="H261" s="47" t="s">
        <v>683</v>
      </c>
      <c r="I261" s="17" t="s">
        <v>684</v>
      </c>
      <c r="J261" s="29">
        <v>0.5</v>
      </c>
      <c r="K261" s="19" t="s">
        <v>668</v>
      </c>
      <c r="L261" s="20" t="s">
        <v>669</v>
      </c>
      <c r="M261" s="74">
        <v>0</v>
      </c>
      <c r="N261" s="64"/>
      <c r="O261" s="64"/>
      <c r="P261" s="64"/>
      <c r="Q261" s="64"/>
      <c r="R261" s="64"/>
      <c r="S261" s="75">
        <v>150000000</v>
      </c>
      <c r="T261" s="64"/>
      <c r="U261" s="64"/>
      <c r="V261" s="64"/>
      <c r="W261" s="64"/>
      <c r="X261" s="64"/>
      <c r="Y261" s="64"/>
      <c r="Z261" s="24">
        <f t="shared" si="4"/>
        <v>150000000</v>
      </c>
      <c r="AA261" s="25"/>
      <c r="AB261" s="25"/>
      <c r="AC261" s="38" t="s">
        <v>670</v>
      </c>
    </row>
    <row r="262" spans="2:29" s="27" customFormat="1" ht="70.5" hidden="1" x14ac:dyDescent="0.15">
      <c r="B262" s="13" t="s">
        <v>30</v>
      </c>
      <c r="C262" s="14" t="s">
        <v>662</v>
      </c>
      <c r="D262" s="14" t="s">
        <v>671</v>
      </c>
      <c r="E262" s="14" t="s">
        <v>664</v>
      </c>
      <c r="F262" s="55">
        <v>20160680810073</v>
      </c>
      <c r="G262" s="73" t="s">
        <v>672</v>
      </c>
      <c r="H262" s="47" t="s">
        <v>685</v>
      </c>
      <c r="I262" s="17" t="s">
        <v>686</v>
      </c>
      <c r="J262" s="29">
        <v>1</v>
      </c>
      <c r="K262" s="19" t="s">
        <v>668</v>
      </c>
      <c r="L262" s="20" t="s">
        <v>669</v>
      </c>
      <c r="M262" s="74"/>
      <c r="N262" s="64"/>
      <c r="O262" s="64"/>
      <c r="P262" s="64"/>
      <c r="Q262" s="64"/>
      <c r="R262" s="64"/>
      <c r="S262" s="75"/>
      <c r="T262" s="64"/>
      <c r="U262" s="64"/>
      <c r="V262" s="64"/>
      <c r="W262" s="64"/>
      <c r="X262" s="64"/>
      <c r="Y262" s="64"/>
      <c r="Z262" s="24">
        <f t="shared" si="4"/>
        <v>0</v>
      </c>
      <c r="AA262" s="25"/>
      <c r="AB262" s="25"/>
      <c r="AC262" s="38" t="s">
        <v>670</v>
      </c>
    </row>
    <row r="263" spans="2:29" s="27" customFormat="1" ht="70.5" hidden="1" x14ac:dyDescent="0.15">
      <c r="B263" s="13" t="s">
        <v>30</v>
      </c>
      <c r="C263" s="14" t="s">
        <v>662</v>
      </c>
      <c r="D263" s="14" t="s">
        <v>671</v>
      </c>
      <c r="E263" s="14" t="s">
        <v>664</v>
      </c>
      <c r="F263" s="55">
        <v>20160680810073</v>
      </c>
      <c r="G263" s="73" t="s">
        <v>672</v>
      </c>
      <c r="H263" s="47" t="s">
        <v>687</v>
      </c>
      <c r="I263" s="17" t="s">
        <v>688</v>
      </c>
      <c r="J263" s="29">
        <v>1</v>
      </c>
      <c r="K263" s="19" t="s">
        <v>668</v>
      </c>
      <c r="L263" s="20" t="s">
        <v>669</v>
      </c>
      <c r="M263" s="74"/>
      <c r="N263" s="64"/>
      <c r="O263" s="64"/>
      <c r="P263" s="64"/>
      <c r="Q263" s="64"/>
      <c r="R263" s="64"/>
      <c r="S263" s="75"/>
      <c r="T263" s="64"/>
      <c r="U263" s="64"/>
      <c r="V263" s="64"/>
      <c r="W263" s="64"/>
      <c r="X263" s="64"/>
      <c r="Y263" s="64"/>
      <c r="Z263" s="24">
        <f t="shared" si="4"/>
        <v>0</v>
      </c>
      <c r="AA263" s="25"/>
      <c r="AB263" s="25"/>
      <c r="AC263" s="38" t="s">
        <v>670</v>
      </c>
    </row>
    <row r="264" spans="2:29" s="27" customFormat="1" ht="70.5" hidden="1" x14ac:dyDescent="0.15">
      <c r="B264" s="13" t="s">
        <v>30</v>
      </c>
      <c r="C264" s="14" t="s">
        <v>662</v>
      </c>
      <c r="D264" s="14" t="s">
        <v>689</v>
      </c>
      <c r="E264" s="14" t="s">
        <v>664</v>
      </c>
      <c r="F264" s="15">
        <v>20160680810127</v>
      </c>
      <c r="G264" s="16" t="s">
        <v>690</v>
      </c>
      <c r="H264" s="47" t="s">
        <v>691</v>
      </c>
      <c r="I264" s="17" t="s">
        <v>692</v>
      </c>
      <c r="J264" s="29">
        <v>333</v>
      </c>
      <c r="K264" s="19" t="s">
        <v>668</v>
      </c>
      <c r="L264" s="20" t="s">
        <v>669</v>
      </c>
      <c r="M264" s="74"/>
      <c r="N264" s="64"/>
      <c r="O264" s="64"/>
      <c r="P264" s="64"/>
      <c r="Q264" s="64"/>
      <c r="R264" s="64"/>
      <c r="S264" s="75">
        <v>50000000</v>
      </c>
      <c r="T264" s="64"/>
      <c r="U264" s="64"/>
      <c r="V264" s="64"/>
      <c r="W264" s="64"/>
      <c r="X264" s="64"/>
      <c r="Y264" s="64"/>
      <c r="Z264" s="24">
        <f t="shared" si="4"/>
        <v>50000000</v>
      </c>
      <c r="AA264" s="25"/>
      <c r="AB264" s="25"/>
      <c r="AC264" s="38" t="s">
        <v>670</v>
      </c>
    </row>
    <row r="265" spans="2:29" s="27" customFormat="1" ht="70.5" hidden="1" x14ac:dyDescent="0.15">
      <c r="B265" s="13" t="s">
        <v>30</v>
      </c>
      <c r="C265" s="14" t="s">
        <v>662</v>
      </c>
      <c r="D265" s="14" t="s">
        <v>689</v>
      </c>
      <c r="E265" s="14" t="s">
        <v>664</v>
      </c>
      <c r="F265" s="15">
        <v>20160680810127</v>
      </c>
      <c r="G265" s="16" t="s">
        <v>690</v>
      </c>
      <c r="H265" s="47" t="s">
        <v>693</v>
      </c>
      <c r="I265" s="47" t="s">
        <v>694</v>
      </c>
      <c r="J265" s="29">
        <v>1</v>
      </c>
      <c r="K265" s="19" t="s">
        <v>668</v>
      </c>
      <c r="L265" s="20" t="s">
        <v>669</v>
      </c>
      <c r="M265" s="77">
        <f>244000000-16172244.41</f>
        <v>227827755.59</v>
      </c>
      <c r="N265" s="64"/>
      <c r="O265" s="64"/>
      <c r="P265" s="64"/>
      <c r="Q265" s="64"/>
      <c r="R265" s="64"/>
      <c r="S265" s="75">
        <v>45133992</v>
      </c>
      <c r="T265" s="64"/>
      <c r="U265" s="64"/>
      <c r="V265" s="64"/>
      <c r="W265" s="64"/>
      <c r="X265" s="64"/>
      <c r="Y265" s="64"/>
      <c r="Z265" s="24">
        <f t="shared" si="4"/>
        <v>272961747.59000003</v>
      </c>
      <c r="AA265" s="25"/>
      <c r="AB265" s="25"/>
      <c r="AC265" s="38" t="s">
        <v>670</v>
      </c>
    </row>
    <row r="266" spans="2:29" s="27" customFormat="1" ht="70.5" hidden="1" x14ac:dyDescent="0.15">
      <c r="B266" s="13" t="s">
        <v>30</v>
      </c>
      <c r="C266" s="14" t="s">
        <v>662</v>
      </c>
      <c r="D266" s="14" t="s">
        <v>695</v>
      </c>
      <c r="E266" s="14" t="s">
        <v>664</v>
      </c>
      <c r="F266" s="15">
        <v>20160680810128</v>
      </c>
      <c r="G266" s="16" t="s">
        <v>696</v>
      </c>
      <c r="H266" s="47" t="s">
        <v>697</v>
      </c>
      <c r="I266" s="47" t="s">
        <v>698</v>
      </c>
      <c r="J266" s="29">
        <v>0.25</v>
      </c>
      <c r="K266" s="19" t="s">
        <v>668</v>
      </c>
      <c r="L266" s="20" t="s">
        <v>669</v>
      </c>
      <c r="M266" s="74">
        <v>50000000</v>
      </c>
      <c r="N266" s="64"/>
      <c r="O266" s="64"/>
      <c r="P266" s="64"/>
      <c r="Q266" s="64"/>
      <c r="R266" s="64"/>
      <c r="S266" s="75">
        <v>0</v>
      </c>
      <c r="T266" s="64"/>
      <c r="U266" s="64"/>
      <c r="V266" s="64"/>
      <c r="W266" s="64"/>
      <c r="X266" s="64"/>
      <c r="Y266" s="64"/>
      <c r="Z266" s="24">
        <f t="shared" si="4"/>
        <v>50000000</v>
      </c>
      <c r="AA266" s="25"/>
      <c r="AB266" s="25"/>
      <c r="AC266" s="38" t="s">
        <v>670</v>
      </c>
    </row>
    <row r="267" spans="2:29" s="27" customFormat="1" ht="70.5" hidden="1" x14ac:dyDescent="0.15">
      <c r="B267" s="13" t="s">
        <v>30</v>
      </c>
      <c r="C267" s="14" t="s">
        <v>662</v>
      </c>
      <c r="D267" s="14" t="s">
        <v>695</v>
      </c>
      <c r="E267" s="14" t="s">
        <v>664</v>
      </c>
      <c r="F267" s="78">
        <v>20160680810128</v>
      </c>
      <c r="G267" s="16" t="s">
        <v>696</v>
      </c>
      <c r="H267" s="47" t="s">
        <v>699</v>
      </c>
      <c r="I267" s="47" t="s">
        <v>698</v>
      </c>
      <c r="J267" s="29">
        <v>0.5</v>
      </c>
      <c r="K267" s="19" t="s">
        <v>668</v>
      </c>
      <c r="L267" s="20" t="s">
        <v>669</v>
      </c>
      <c r="M267" s="74">
        <v>0</v>
      </c>
      <c r="N267" s="64"/>
      <c r="O267" s="64"/>
      <c r="P267" s="64"/>
      <c r="Q267" s="64"/>
      <c r="R267" s="64"/>
      <c r="S267" s="75"/>
      <c r="T267" s="64"/>
      <c r="U267" s="64"/>
      <c r="V267" s="64"/>
      <c r="W267" s="64"/>
      <c r="X267" s="64"/>
      <c r="Y267" s="64"/>
      <c r="Z267" s="24">
        <f t="shared" si="4"/>
        <v>0</v>
      </c>
      <c r="AA267" s="25"/>
      <c r="AB267" s="25"/>
      <c r="AC267" s="38" t="s">
        <v>670</v>
      </c>
    </row>
    <row r="268" spans="2:29" s="27" customFormat="1" ht="70.5" hidden="1" x14ac:dyDescent="0.15">
      <c r="B268" s="13" t="s">
        <v>30</v>
      </c>
      <c r="C268" s="14" t="s">
        <v>662</v>
      </c>
      <c r="D268" s="14" t="s">
        <v>695</v>
      </c>
      <c r="E268" s="14" t="s">
        <v>664</v>
      </c>
      <c r="F268" s="78">
        <v>20160680810128</v>
      </c>
      <c r="G268" s="16" t="s">
        <v>696</v>
      </c>
      <c r="H268" s="47" t="s">
        <v>700</v>
      </c>
      <c r="I268" s="47" t="s">
        <v>701</v>
      </c>
      <c r="J268" s="29">
        <v>1</v>
      </c>
      <c r="K268" s="19" t="s">
        <v>668</v>
      </c>
      <c r="L268" s="20" t="s">
        <v>669</v>
      </c>
      <c r="M268" s="74">
        <v>0</v>
      </c>
      <c r="N268" s="64"/>
      <c r="O268" s="64"/>
      <c r="P268" s="64"/>
      <c r="Q268" s="64"/>
      <c r="R268" s="64"/>
      <c r="S268" s="75"/>
      <c r="T268" s="64"/>
      <c r="U268" s="64"/>
      <c r="V268" s="64"/>
      <c r="W268" s="64"/>
      <c r="X268" s="64"/>
      <c r="Y268" s="64"/>
      <c r="Z268" s="24">
        <f t="shared" si="4"/>
        <v>0</v>
      </c>
      <c r="AA268" s="25"/>
      <c r="AB268" s="25"/>
      <c r="AC268" s="38" t="s">
        <v>670</v>
      </c>
    </row>
    <row r="269" spans="2:29" s="27" customFormat="1" ht="70.5" hidden="1" x14ac:dyDescent="0.15">
      <c r="B269" s="13" t="s">
        <v>30</v>
      </c>
      <c r="C269" s="14" t="s">
        <v>662</v>
      </c>
      <c r="D269" s="14" t="s">
        <v>695</v>
      </c>
      <c r="E269" s="14" t="s">
        <v>664</v>
      </c>
      <c r="F269" s="78">
        <v>20160680810128</v>
      </c>
      <c r="G269" s="16" t="s">
        <v>696</v>
      </c>
      <c r="H269" s="47" t="s">
        <v>702</v>
      </c>
      <c r="I269" s="47" t="s">
        <v>703</v>
      </c>
      <c r="J269" s="29">
        <v>1</v>
      </c>
      <c r="K269" s="19" t="s">
        <v>668</v>
      </c>
      <c r="L269" s="20" t="s">
        <v>669</v>
      </c>
      <c r="M269" s="74">
        <v>50000000</v>
      </c>
      <c r="N269" s="64"/>
      <c r="O269" s="64"/>
      <c r="P269" s="64"/>
      <c r="Q269" s="64"/>
      <c r="R269" s="64"/>
      <c r="S269" s="75"/>
      <c r="T269" s="64"/>
      <c r="U269" s="64"/>
      <c r="V269" s="64"/>
      <c r="W269" s="64"/>
      <c r="X269" s="64"/>
      <c r="Y269" s="64"/>
      <c r="Z269" s="24">
        <f t="shared" si="4"/>
        <v>50000000</v>
      </c>
      <c r="AA269" s="25"/>
      <c r="AB269" s="25"/>
      <c r="AC269" s="38" t="s">
        <v>670</v>
      </c>
    </row>
    <row r="270" spans="2:29" s="27" customFormat="1" ht="70.5" hidden="1" x14ac:dyDescent="0.15">
      <c r="B270" s="13" t="s">
        <v>30</v>
      </c>
      <c r="C270" s="14" t="s">
        <v>662</v>
      </c>
      <c r="D270" s="14" t="s">
        <v>695</v>
      </c>
      <c r="E270" s="14" t="s">
        <v>664</v>
      </c>
      <c r="F270" s="78">
        <v>20160680810128</v>
      </c>
      <c r="G270" s="16" t="s">
        <v>696</v>
      </c>
      <c r="H270" s="47" t="s">
        <v>704</v>
      </c>
      <c r="I270" s="47" t="s">
        <v>705</v>
      </c>
      <c r="J270" s="30" t="s">
        <v>57</v>
      </c>
      <c r="K270" s="19" t="s">
        <v>668</v>
      </c>
      <c r="L270" s="20" t="s">
        <v>669</v>
      </c>
      <c r="M270" s="74"/>
      <c r="N270" s="64"/>
      <c r="O270" s="64"/>
      <c r="P270" s="64"/>
      <c r="Q270" s="64"/>
      <c r="R270" s="64"/>
      <c r="S270" s="75"/>
      <c r="T270" s="64"/>
      <c r="U270" s="64"/>
      <c r="V270" s="64"/>
      <c r="W270" s="64"/>
      <c r="X270" s="64"/>
      <c r="Y270" s="64"/>
      <c r="Z270" s="24">
        <f t="shared" si="4"/>
        <v>0</v>
      </c>
      <c r="AA270" s="25"/>
      <c r="AB270" s="25"/>
      <c r="AC270" s="38" t="s">
        <v>670</v>
      </c>
    </row>
    <row r="271" spans="2:29" s="27" customFormat="1" ht="70.5" hidden="1" x14ac:dyDescent="0.15">
      <c r="B271" s="13" t="s">
        <v>30</v>
      </c>
      <c r="C271" s="14" t="s">
        <v>662</v>
      </c>
      <c r="D271" s="14" t="s">
        <v>695</v>
      </c>
      <c r="E271" s="14" t="s">
        <v>664</v>
      </c>
      <c r="F271" s="78">
        <v>20160680810128</v>
      </c>
      <c r="G271" s="16" t="s">
        <v>696</v>
      </c>
      <c r="H271" s="47" t="s">
        <v>706</v>
      </c>
      <c r="I271" s="47" t="s">
        <v>707</v>
      </c>
      <c r="J271" s="30" t="s">
        <v>57</v>
      </c>
      <c r="K271" s="19" t="s">
        <v>668</v>
      </c>
      <c r="L271" s="20" t="s">
        <v>669</v>
      </c>
      <c r="M271" s="74"/>
      <c r="N271" s="64"/>
      <c r="O271" s="64"/>
      <c r="P271" s="64"/>
      <c r="Q271" s="64"/>
      <c r="R271" s="64"/>
      <c r="S271" s="75"/>
      <c r="T271" s="64"/>
      <c r="U271" s="64"/>
      <c r="V271" s="64"/>
      <c r="W271" s="64"/>
      <c r="X271" s="64"/>
      <c r="Y271" s="64"/>
      <c r="Z271" s="24">
        <f t="shared" si="4"/>
        <v>0</v>
      </c>
      <c r="AA271" s="25"/>
      <c r="AB271" s="25"/>
      <c r="AC271" s="38" t="s">
        <v>670</v>
      </c>
    </row>
    <row r="272" spans="2:29" s="27" customFormat="1" ht="70.5" hidden="1" x14ac:dyDescent="0.15">
      <c r="B272" s="13" t="s">
        <v>30</v>
      </c>
      <c r="C272" s="14" t="s">
        <v>662</v>
      </c>
      <c r="D272" s="14" t="s">
        <v>695</v>
      </c>
      <c r="E272" s="14" t="s">
        <v>664</v>
      </c>
      <c r="F272" s="78">
        <v>20160680810128</v>
      </c>
      <c r="G272" s="16" t="s">
        <v>696</v>
      </c>
      <c r="H272" s="47" t="s">
        <v>694</v>
      </c>
      <c r="I272" s="47" t="s">
        <v>708</v>
      </c>
      <c r="J272" s="30" t="s">
        <v>57</v>
      </c>
      <c r="K272" s="19" t="s">
        <v>668</v>
      </c>
      <c r="L272" s="20" t="s">
        <v>669</v>
      </c>
      <c r="M272" s="74">
        <v>0</v>
      </c>
      <c r="N272" s="64"/>
      <c r="O272" s="64"/>
      <c r="P272" s="64"/>
      <c r="Q272" s="64"/>
      <c r="R272" s="64"/>
      <c r="S272" s="75">
        <v>0</v>
      </c>
      <c r="T272" s="64"/>
      <c r="U272" s="64"/>
      <c r="V272" s="64"/>
      <c r="W272" s="64"/>
      <c r="X272" s="64"/>
      <c r="Y272" s="64"/>
      <c r="Z272" s="24">
        <f t="shared" si="4"/>
        <v>0</v>
      </c>
      <c r="AA272" s="25"/>
      <c r="AB272" s="25"/>
      <c r="AC272" s="38" t="s">
        <v>670</v>
      </c>
    </row>
    <row r="273" spans="2:29" s="27" customFormat="1" ht="70.5" hidden="1" x14ac:dyDescent="0.15">
      <c r="B273" s="13" t="s">
        <v>30</v>
      </c>
      <c r="C273" s="14" t="s">
        <v>662</v>
      </c>
      <c r="D273" s="14" t="s">
        <v>709</v>
      </c>
      <c r="E273" s="14" t="s">
        <v>664</v>
      </c>
      <c r="F273" s="78"/>
      <c r="G273" s="16" t="s">
        <v>710</v>
      </c>
      <c r="H273" s="47" t="s">
        <v>711</v>
      </c>
      <c r="I273" s="47" t="s">
        <v>709</v>
      </c>
      <c r="J273" s="29">
        <v>0.5</v>
      </c>
      <c r="K273" s="19" t="s">
        <v>668</v>
      </c>
      <c r="L273" s="20" t="s">
        <v>669</v>
      </c>
      <c r="M273" s="74"/>
      <c r="N273" s="64"/>
      <c r="O273" s="64"/>
      <c r="P273" s="64"/>
      <c r="Q273" s="64"/>
      <c r="R273" s="64"/>
      <c r="S273" s="75">
        <v>50000000</v>
      </c>
      <c r="T273" s="64"/>
      <c r="U273" s="64"/>
      <c r="V273" s="64"/>
      <c r="W273" s="64"/>
      <c r="X273" s="64"/>
      <c r="Y273" s="64"/>
      <c r="Z273" s="24">
        <f t="shared" si="4"/>
        <v>50000000</v>
      </c>
      <c r="AA273" s="25"/>
      <c r="AB273" s="25"/>
      <c r="AC273" s="38" t="s">
        <v>670</v>
      </c>
    </row>
    <row r="274" spans="2:29" s="27" customFormat="1" ht="70.5" hidden="1" x14ac:dyDescent="0.15">
      <c r="B274" s="13" t="s">
        <v>30</v>
      </c>
      <c r="C274" s="14" t="s">
        <v>662</v>
      </c>
      <c r="D274" s="14" t="s">
        <v>709</v>
      </c>
      <c r="E274" s="14" t="s">
        <v>664</v>
      </c>
      <c r="F274" s="78"/>
      <c r="G274" s="16" t="s">
        <v>710</v>
      </c>
      <c r="H274" s="47" t="s">
        <v>712</v>
      </c>
      <c r="I274" s="17" t="s">
        <v>713</v>
      </c>
      <c r="J274" s="29">
        <v>2</v>
      </c>
      <c r="K274" s="19" t="s">
        <v>668</v>
      </c>
      <c r="L274" s="20" t="s">
        <v>669</v>
      </c>
      <c r="M274" s="74"/>
      <c r="N274" s="64"/>
      <c r="O274" s="64"/>
      <c r="P274" s="64"/>
      <c r="Q274" s="64"/>
      <c r="R274" s="64"/>
      <c r="S274" s="75">
        <v>0</v>
      </c>
      <c r="T274" s="64"/>
      <c r="U274" s="64"/>
      <c r="V274" s="64"/>
      <c r="W274" s="64"/>
      <c r="X274" s="64"/>
      <c r="Y274" s="64"/>
      <c r="Z274" s="24">
        <f t="shared" si="4"/>
        <v>0</v>
      </c>
      <c r="AA274" s="25"/>
      <c r="AB274" s="25"/>
      <c r="AC274" s="38" t="s">
        <v>670</v>
      </c>
    </row>
    <row r="275" spans="2:29" s="27" customFormat="1" ht="74.25" hidden="1" x14ac:dyDescent="0.15">
      <c r="B275" s="13" t="s">
        <v>30</v>
      </c>
      <c r="C275" s="14" t="s">
        <v>662</v>
      </c>
      <c r="D275" s="14" t="s">
        <v>714</v>
      </c>
      <c r="E275" s="14" t="s">
        <v>664</v>
      </c>
      <c r="F275" s="78">
        <v>20170680810007</v>
      </c>
      <c r="G275" s="73" t="s">
        <v>715</v>
      </c>
      <c r="H275" s="14" t="s">
        <v>716</v>
      </c>
      <c r="I275" s="17" t="s">
        <v>717</v>
      </c>
      <c r="J275" s="29">
        <v>1</v>
      </c>
      <c r="K275" s="19" t="s">
        <v>668</v>
      </c>
      <c r="L275" s="20" t="s">
        <v>669</v>
      </c>
      <c r="M275" s="74">
        <v>0</v>
      </c>
      <c r="N275" s="64"/>
      <c r="O275" s="64"/>
      <c r="P275" s="64"/>
      <c r="Q275" s="64"/>
      <c r="R275" s="64"/>
      <c r="S275" s="75">
        <v>30000000</v>
      </c>
      <c r="T275" s="64"/>
      <c r="U275" s="64"/>
      <c r="V275" s="64"/>
      <c r="W275" s="64"/>
      <c r="X275" s="64"/>
      <c r="Y275" s="64"/>
      <c r="Z275" s="24">
        <f t="shared" si="4"/>
        <v>30000000</v>
      </c>
      <c r="AA275" s="25"/>
      <c r="AB275" s="25"/>
      <c r="AC275" s="38" t="s">
        <v>670</v>
      </c>
    </row>
    <row r="276" spans="2:29" s="27" customFormat="1" ht="74.25" hidden="1" x14ac:dyDescent="0.15">
      <c r="B276" s="13" t="s">
        <v>30</v>
      </c>
      <c r="C276" s="14" t="s">
        <v>662</v>
      </c>
      <c r="D276" s="14" t="s">
        <v>714</v>
      </c>
      <c r="E276" s="14" t="s">
        <v>664</v>
      </c>
      <c r="F276" s="78">
        <v>20170680810007</v>
      </c>
      <c r="G276" s="73" t="s">
        <v>715</v>
      </c>
      <c r="H276" s="14" t="s">
        <v>718</v>
      </c>
      <c r="I276" s="17" t="s">
        <v>719</v>
      </c>
      <c r="J276" s="29">
        <v>1</v>
      </c>
      <c r="K276" s="19" t="s">
        <v>668</v>
      </c>
      <c r="L276" s="20" t="s">
        <v>669</v>
      </c>
      <c r="M276" s="74">
        <v>100000000</v>
      </c>
      <c r="N276" s="64"/>
      <c r="O276" s="64"/>
      <c r="P276" s="64"/>
      <c r="Q276" s="64"/>
      <c r="R276" s="64"/>
      <c r="S276" s="75">
        <v>100000000</v>
      </c>
      <c r="T276" s="64"/>
      <c r="U276" s="64"/>
      <c r="V276" s="64"/>
      <c r="W276" s="64"/>
      <c r="X276" s="64"/>
      <c r="Y276" s="64"/>
      <c r="Z276" s="24">
        <f t="shared" si="4"/>
        <v>200000000</v>
      </c>
      <c r="AA276" s="25"/>
      <c r="AB276" s="25"/>
      <c r="AC276" s="38" t="s">
        <v>670</v>
      </c>
    </row>
    <row r="277" spans="2:29" s="27" customFormat="1" ht="70.5" hidden="1" x14ac:dyDescent="0.15">
      <c r="B277" s="13" t="s">
        <v>30</v>
      </c>
      <c r="C277" s="14" t="s">
        <v>662</v>
      </c>
      <c r="D277" s="14" t="s">
        <v>720</v>
      </c>
      <c r="E277" s="14" t="s">
        <v>664</v>
      </c>
      <c r="F277" s="78">
        <v>20170680810009</v>
      </c>
      <c r="G277" s="73" t="s">
        <v>721</v>
      </c>
      <c r="H277" s="14" t="s">
        <v>722</v>
      </c>
      <c r="I277" s="17" t="s">
        <v>723</v>
      </c>
      <c r="J277" s="29">
        <v>15</v>
      </c>
      <c r="K277" s="19" t="s">
        <v>668</v>
      </c>
      <c r="L277" s="20" t="s">
        <v>669</v>
      </c>
      <c r="M277" s="74">
        <v>0</v>
      </c>
      <c r="N277" s="64"/>
      <c r="O277" s="64"/>
      <c r="P277" s="64"/>
      <c r="Q277" s="64"/>
      <c r="R277" s="64"/>
      <c r="S277" s="75"/>
      <c r="T277" s="64"/>
      <c r="U277" s="64"/>
      <c r="V277" s="64"/>
      <c r="W277" s="64"/>
      <c r="X277" s="64"/>
      <c r="Y277" s="64"/>
      <c r="Z277" s="24">
        <f t="shared" si="4"/>
        <v>0</v>
      </c>
      <c r="AA277" s="25"/>
      <c r="AB277" s="25"/>
      <c r="AC277" s="38" t="s">
        <v>670</v>
      </c>
    </row>
    <row r="278" spans="2:29" s="27" customFormat="1" ht="107.25" hidden="1" x14ac:dyDescent="0.15">
      <c r="B278" s="13" t="s">
        <v>30</v>
      </c>
      <c r="C278" s="14" t="s">
        <v>662</v>
      </c>
      <c r="D278" s="14" t="s">
        <v>720</v>
      </c>
      <c r="E278" s="14" t="s">
        <v>664</v>
      </c>
      <c r="F278" s="78">
        <v>20170680810004</v>
      </c>
      <c r="G278" s="73" t="s">
        <v>724</v>
      </c>
      <c r="H278" s="14" t="s">
        <v>725</v>
      </c>
      <c r="I278" s="17" t="s">
        <v>726</v>
      </c>
      <c r="J278" s="30" t="s">
        <v>57</v>
      </c>
      <c r="K278" s="19" t="s">
        <v>668</v>
      </c>
      <c r="L278" s="20" t="s">
        <v>669</v>
      </c>
      <c r="M278" s="74"/>
      <c r="N278" s="64"/>
      <c r="O278" s="64"/>
      <c r="P278" s="64"/>
      <c r="Q278" s="64"/>
      <c r="R278" s="64"/>
      <c r="S278" s="75"/>
      <c r="T278" s="64"/>
      <c r="U278" s="64"/>
      <c r="V278" s="64"/>
      <c r="W278" s="64"/>
      <c r="X278" s="64"/>
      <c r="Y278" s="64"/>
      <c r="Z278" s="24">
        <f t="shared" si="4"/>
        <v>0</v>
      </c>
      <c r="AA278" s="25"/>
      <c r="AB278" s="25"/>
      <c r="AC278" s="38" t="s">
        <v>670</v>
      </c>
    </row>
    <row r="279" spans="2:29" s="27" customFormat="1" ht="70.5" hidden="1" x14ac:dyDescent="0.15">
      <c r="B279" s="13" t="s">
        <v>30</v>
      </c>
      <c r="C279" s="14" t="s">
        <v>662</v>
      </c>
      <c r="D279" s="14" t="s">
        <v>727</v>
      </c>
      <c r="E279" s="14" t="s">
        <v>664</v>
      </c>
      <c r="F279" s="79" t="s">
        <v>728</v>
      </c>
      <c r="G279" s="44" t="s">
        <v>729</v>
      </c>
      <c r="H279" s="14" t="s">
        <v>730</v>
      </c>
      <c r="I279" s="17" t="s">
        <v>731</v>
      </c>
      <c r="J279" s="29">
        <v>1</v>
      </c>
      <c r="K279" s="19" t="s">
        <v>668</v>
      </c>
      <c r="L279" s="20" t="s">
        <v>669</v>
      </c>
      <c r="M279" s="74"/>
      <c r="N279" s="64"/>
      <c r="O279" s="64"/>
      <c r="P279" s="64"/>
      <c r="Q279" s="64"/>
      <c r="R279" s="64"/>
      <c r="S279" s="75">
        <v>100000000</v>
      </c>
      <c r="T279" s="64"/>
      <c r="U279" s="64"/>
      <c r="V279" s="64"/>
      <c r="W279" s="64"/>
      <c r="X279" s="64"/>
      <c r="Y279" s="64"/>
      <c r="Z279" s="24">
        <f t="shared" si="4"/>
        <v>100000000</v>
      </c>
      <c r="AA279" s="25"/>
      <c r="AB279" s="25"/>
      <c r="AC279" s="38" t="s">
        <v>670</v>
      </c>
    </row>
    <row r="280" spans="2:29" s="27" customFormat="1" ht="70.5" hidden="1" x14ac:dyDescent="0.15">
      <c r="B280" s="13" t="s">
        <v>30</v>
      </c>
      <c r="C280" s="14" t="s">
        <v>662</v>
      </c>
      <c r="D280" s="14" t="s">
        <v>727</v>
      </c>
      <c r="E280" s="14" t="s">
        <v>664</v>
      </c>
      <c r="F280" s="58" t="s">
        <v>728</v>
      </c>
      <c r="G280" s="44" t="s">
        <v>729</v>
      </c>
      <c r="H280" s="14" t="s">
        <v>732</v>
      </c>
      <c r="I280" s="17" t="s">
        <v>733</v>
      </c>
      <c r="J280" s="29">
        <v>0.5</v>
      </c>
      <c r="K280" s="19" t="s">
        <v>668</v>
      </c>
      <c r="L280" s="20" t="s">
        <v>669</v>
      </c>
      <c r="M280" s="74"/>
      <c r="N280" s="64"/>
      <c r="O280" s="64"/>
      <c r="P280" s="64"/>
      <c r="Q280" s="64"/>
      <c r="R280" s="64"/>
      <c r="S280" s="75"/>
      <c r="T280" s="64"/>
      <c r="U280" s="64"/>
      <c r="V280" s="64"/>
      <c r="W280" s="64"/>
      <c r="X280" s="64"/>
      <c r="Y280" s="64"/>
      <c r="Z280" s="24">
        <f t="shared" si="4"/>
        <v>0</v>
      </c>
      <c r="AA280" s="25"/>
      <c r="AB280" s="25"/>
      <c r="AC280" s="38" t="s">
        <v>670</v>
      </c>
    </row>
    <row r="281" spans="2:29" s="27" customFormat="1" ht="70.5" hidden="1" x14ac:dyDescent="0.15">
      <c r="B281" s="13" t="s">
        <v>30</v>
      </c>
      <c r="C281" s="14" t="s">
        <v>662</v>
      </c>
      <c r="D281" s="14" t="s">
        <v>734</v>
      </c>
      <c r="E281" s="14" t="s">
        <v>664</v>
      </c>
      <c r="F281" s="58" t="s">
        <v>728</v>
      </c>
      <c r="G281" s="44" t="s">
        <v>735</v>
      </c>
      <c r="H281" s="14" t="s">
        <v>736</v>
      </c>
      <c r="I281" s="17" t="s">
        <v>737</v>
      </c>
      <c r="J281" s="30" t="s">
        <v>57</v>
      </c>
      <c r="K281" s="19" t="s">
        <v>668</v>
      </c>
      <c r="L281" s="20" t="s">
        <v>669</v>
      </c>
      <c r="M281" s="74"/>
      <c r="N281" s="64"/>
      <c r="O281" s="64"/>
      <c r="P281" s="64"/>
      <c r="Q281" s="64"/>
      <c r="R281" s="64"/>
      <c r="S281" s="75"/>
      <c r="T281" s="64"/>
      <c r="U281" s="64"/>
      <c r="V281" s="64"/>
      <c r="W281" s="64"/>
      <c r="X281" s="64"/>
      <c r="Y281" s="64">
        <v>40000000</v>
      </c>
      <c r="Z281" s="24">
        <f t="shared" si="4"/>
        <v>40000000</v>
      </c>
      <c r="AA281" s="25"/>
      <c r="AB281" s="25"/>
      <c r="AC281" s="38" t="s">
        <v>670</v>
      </c>
    </row>
    <row r="282" spans="2:29" s="27" customFormat="1" ht="70.5" hidden="1" x14ac:dyDescent="0.15">
      <c r="B282" s="13" t="s">
        <v>30</v>
      </c>
      <c r="C282" s="14" t="s">
        <v>662</v>
      </c>
      <c r="D282" s="14" t="s">
        <v>734</v>
      </c>
      <c r="E282" s="14" t="s">
        <v>664</v>
      </c>
      <c r="F282" s="58" t="s">
        <v>728</v>
      </c>
      <c r="G282" s="44" t="s">
        <v>735</v>
      </c>
      <c r="H282" s="14" t="s">
        <v>738</v>
      </c>
      <c r="I282" s="17" t="s">
        <v>739</v>
      </c>
      <c r="J282" s="29">
        <v>1</v>
      </c>
      <c r="K282" s="19" t="s">
        <v>668</v>
      </c>
      <c r="L282" s="20" t="s">
        <v>669</v>
      </c>
      <c r="M282" s="74">
        <v>340000000</v>
      </c>
      <c r="N282" s="64"/>
      <c r="O282" s="64"/>
      <c r="P282" s="64"/>
      <c r="Q282" s="64"/>
      <c r="R282" s="64"/>
      <c r="S282" s="75"/>
      <c r="T282" s="64"/>
      <c r="U282" s="64"/>
      <c r="V282" s="64"/>
      <c r="W282" s="64"/>
      <c r="X282" s="64"/>
      <c r="Y282" s="64">
        <v>60000000</v>
      </c>
      <c r="Z282" s="24">
        <f t="shared" si="4"/>
        <v>400000000</v>
      </c>
      <c r="AA282" s="25"/>
      <c r="AB282" s="25"/>
      <c r="AC282" s="38" t="s">
        <v>670</v>
      </c>
    </row>
    <row r="283" spans="2:29" s="27" customFormat="1" ht="82.5" hidden="1" x14ac:dyDescent="0.15">
      <c r="B283" s="13" t="s">
        <v>30</v>
      </c>
      <c r="C283" s="14" t="s">
        <v>662</v>
      </c>
      <c r="D283" s="14" t="s">
        <v>740</v>
      </c>
      <c r="E283" s="14" t="s">
        <v>664</v>
      </c>
      <c r="F283" s="78">
        <v>20160680810088</v>
      </c>
      <c r="G283" s="73" t="s">
        <v>741</v>
      </c>
      <c r="H283" s="14" t="s">
        <v>742</v>
      </c>
      <c r="I283" s="17" t="s">
        <v>743</v>
      </c>
      <c r="J283" s="29">
        <v>0.25</v>
      </c>
      <c r="K283" s="19" t="s">
        <v>668</v>
      </c>
      <c r="L283" s="20" t="s">
        <v>669</v>
      </c>
      <c r="M283" s="74"/>
      <c r="N283" s="64"/>
      <c r="O283" s="64"/>
      <c r="P283" s="64"/>
      <c r="Q283" s="64"/>
      <c r="R283" s="64"/>
      <c r="S283" s="75"/>
      <c r="T283" s="64"/>
      <c r="U283" s="64"/>
      <c r="V283" s="64"/>
      <c r="W283" s="64"/>
      <c r="X283" s="64"/>
      <c r="Y283" s="64"/>
      <c r="Z283" s="24">
        <f t="shared" si="4"/>
        <v>0</v>
      </c>
      <c r="AA283" s="25"/>
      <c r="AB283" s="25"/>
      <c r="AC283" s="38" t="s">
        <v>670</v>
      </c>
    </row>
    <row r="284" spans="2:29" s="27" customFormat="1" ht="82.5" hidden="1" x14ac:dyDescent="0.15">
      <c r="B284" s="13" t="s">
        <v>30</v>
      </c>
      <c r="C284" s="14" t="s">
        <v>744</v>
      </c>
      <c r="D284" s="14" t="s">
        <v>745</v>
      </c>
      <c r="E284" s="14" t="s">
        <v>548</v>
      </c>
      <c r="F284" s="15">
        <v>20160680810009</v>
      </c>
      <c r="G284" s="16" t="s">
        <v>746</v>
      </c>
      <c r="H284" s="47" t="s">
        <v>747</v>
      </c>
      <c r="I284" s="47" t="s">
        <v>748</v>
      </c>
      <c r="J284" s="29">
        <v>0.5</v>
      </c>
      <c r="K284" s="19" t="s">
        <v>749</v>
      </c>
      <c r="L284" s="20" t="s">
        <v>498</v>
      </c>
      <c r="M284" s="80">
        <v>1500000000</v>
      </c>
      <c r="N284" s="24"/>
      <c r="O284" s="24"/>
      <c r="P284" s="24"/>
      <c r="Q284" s="24"/>
      <c r="R284" s="24"/>
      <c r="S284" s="24"/>
      <c r="T284" s="24"/>
      <c r="U284" s="24"/>
      <c r="V284" s="24"/>
      <c r="W284" s="24"/>
      <c r="X284" s="24"/>
      <c r="Y284" s="24"/>
      <c r="Z284" s="24">
        <f t="shared" si="4"/>
        <v>1500000000</v>
      </c>
      <c r="AA284" s="25"/>
      <c r="AB284" s="25"/>
      <c r="AC284" s="38" t="s">
        <v>750</v>
      </c>
    </row>
    <row r="285" spans="2:29" s="27" customFormat="1" ht="70.5" hidden="1" x14ac:dyDescent="0.15">
      <c r="B285" s="13" t="s">
        <v>30</v>
      </c>
      <c r="C285" s="14" t="s">
        <v>744</v>
      </c>
      <c r="D285" s="14" t="s">
        <v>745</v>
      </c>
      <c r="E285" s="14" t="s">
        <v>548</v>
      </c>
      <c r="F285" s="15"/>
      <c r="G285" s="16"/>
      <c r="H285" s="47" t="s">
        <v>751</v>
      </c>
      <c r="I285" s="47" t="s">
        <v>752</v>
      </c>
      <c r="J285" s="30" t="s">
        <v>57</v>
      </c>
      <c r="K285" s="19" t="s">
        <v>749</v>
      </c>
      <c r="L285" s="20" t="s">
        <v>498</v>
      </c>
      <c r="M285" s="28">
        <v>0</v>
      </c>
      <c r="N285" s="24"/>
      <c r="O285" s="24"/>
      <c r="P285" s="24"/>
      <c r="Q285" s="24"/>
      <c r="R285" s="24"/>
      <c r="S285" s="24"/>
      <c r="T285" s="24"/>
      <c r="U285" s="24"/>
      <c r="V285" s="24"/>
      <c r="W285" s="24"/>
      <c r="X285" s="24"/>
      <c r="Y285" s="24"/>
      <c r="Z285" s="24">
        <f t="shared" si="4"/>
        <v>0</v>
      </c>
      <c r="AA285" s="25"/>
      <c r="AB285" s="25"/>
      <c r="AC285" s="38" t="s">
        <v>750</v>
      </c>
    </row>
    <row r="286" spans="2:29" s="27" customFormat="1" ht="82.5" hidden="1" x14ac:dyDescent="0.15">
      <c r="B286" s="13" t="s">
        <v>30</v>
      </c>
      <c r="C286" s="14" t="s">
        <v>744</v>
      </c>
      <c r="D286" s="14" t="s">
        <v>745</v>
      </c>
      <c r="E286" s="14" t="s">
        <v>548</v>
      </c>
      <c r="F286" s="15">
        <v>20160680810009</v>
      </c>
      <c r="G286" s="16" t="s">
        <v>746</v>
      </c>
      <c r="H286" s="47" t="s">
        <v>753</v>
      </c>
      <c r="I286" s="47" t="s">
        <v>391</v>
      </c>
      <c r="J286" s="29">
        <v>0.5</v>
      </c>
      <c r="K286" s="19" t="s">
        <v>749</v>
      </c>
      <c r="L286" s="20" t="s">
        <v>498</v>
      </c>
      <c r="M286" s="28">
        <v>600000000</v>
      </c>
      <c r="N286" s="24"/>
      <c r="O286" s="24"/>
      <c r="P286" s="24"/>
      <c r="Q286" s="24"/>
      <c r="R286" s="24"/>
      <c r="S286" s="24"/>
      <c r="T286" s="24"/>
      <c r="U286" s="24"/>
      <c r="V286" s="24"/>
      <c r="W286" s="24"/>
      <c r="X286" s="24"/>
      <c r="Y286" s="24"/>
      <c r="Z286" s="24">
        <f t="shared" si="4"/>
        <v>600000000</v>
      </c>
      <c r="AA286" s="25"/>
      <c r="AB286" s="25"/>
      <c r="AC286" s="38" t="s">
        <v>750</v>
      </c>
    </row>
    <row r="287" spans="2:29" s="27" customFormat="1" ht="82.5" hidden="1" x14ac:dyDescent="0.15">
      <c r="B287" s="13" t="s">
        <v>30</v>
      </c>
      <c r="C287" s="14" t="s">
        <v>744</v>
      </c>
      <c r="D287" s="14" t="s">
        <v>745</v>
      </c>
      <c r="E287" s="14" t="s">
        <v>548</v>
      </c>
      <c r="F287" s="15">
        <v>20160680810009</v>
      </c>
      <c r="G287" s="16" t="s">
        <v>746</v>
      </c>
      <c r="H287" s="47" t="s">
        <v>754</v>
      </c>
      <c r="I287" s="47" t="s">
        <v>755</v>
      </c>
      <c r="J287" s="29">
        <v>1</v>
      </c>
      <c r="K287" s="19" t="s">
        <v>749</v>
      </c>
      <c r="L287" s="20" t="s">
        <v>498</v>
      </c>
      <c r="M287" s="28">
        <v>500000000</v>
      </c>
      <c r="N287" s="24"/>
      <c r="O287" s="24"/>
      <c r="P287" s="24"/>
      <c r="Q287" s="24"/>
      <c r="R287" s="24"/>
      <c r="S287" s="24"/>
      <c r="T287" s="24"/>
      <c r="U287" s="24"/>
      <c r="V287" s="24"/>
      <c r="W287" s="24"/>
      <c r="X287" s="24"/>
      <c r="Y287" s="24"/>
      <c r="Z287" s="24">
        <f t="shared" si="4"/>
        <v>500000000</v>
      </c>
      <c r="AA287" s="25"/>
      <c r="AB287" s="25"/>
      <c r="AC287" s="38" t="s">
        <v>750</v>
      </c>
    </row>
    <row r="288" spans="2:29" s="27" customFormat="1" ht="70.5" hidden="1" x14ac:dyDescent="0.15">
      <c r="B288" s="13" t="s">
        <v>30</v>
      </c>
      <c r="C288" s="14" t="s">
        <v>744</v>
      </c>
      <c r="D288" s="14" t="s">
        <v>745</v>
      </c>
      <c r="E288" s="14" t="s">
        <v>548</v>
      </c>
      <c r="F288" s="15">
        <v>20160680810035</v>
      </c>
      <c r="G288" s="16" t="s">
        <v>756</v>
      </c>
      <c r="H288" s="47" t="s">
        <v>757</v>
      </c>
      <c r="I288" s="47" t="s">
        <v>758</v>
      </c>
      <c r="J288" s="29">
        <v>2</v>
      </c>
      <c r="K288" s="19" t="s">
        <v>749</v>
      </c>
      <c r="L288" s="20" t="s">
        <v>498</v>
      </c>
      <c r="M288" s="80">
        <v>300000000</v>
      </c>
      <c r="N288" s="24"/>
      <c r="O288" s="24"/>
      <c r="P288" s="24"/>
      <c r="Q288" s="24"/>
      <c r="R288" s="24"/>
      <c r="S288" s="24"/>
      <c r="T288" s="24"/>
      <c r="U288" s="24"/>
      <c r="V288" s="24"/>
      <c r="W288" s="24"/>
      <c r="X288" s="24"/>
      <c r="Y288" s="24"/>
      <c r="Z288" s="24">
        <f t="shared" si="4"/>
        <v>300000000</v>
      </c>
      <c r="AA288" s="25"/>
      <c r="AB288" s="25"/>
      <c r="AC288" s="38" t="s">
        <v>750</v>
      </c>
    </row>
    <row r="289" spans="2:29" s="27" customFormat="1" ht="70.5" hidden="1" x14ac:dyDescent="0.15">
      <c r="B289" s="13" t="s">
        <v>30</v>
      </c>
      <c r="C289" s="14" t="s">
        <v>744</v>
      </c>
      <c r="D289" s="14" t="s">
        <v>745</v>
      </c>
      <c r="E289" s="14" t="s">
        <v>548</v>
      </c>
      <c r="F289" s="15">
        <v>20160680810035</v>
      </c>
      <c r="G289" s="16" t="s">
        <v>756</v>
      </c>
      <c r="H289" s="47" t="s">
        <v>759</v>
      </c>
      <c r="I289" s="47" t="s">
        <v>760</v>
      </c>
      <c r="J289" s="29">
        <v>2</v>
      </c>
      <c r="K289" s="19" t="s">
        <v>749</v>
      </c>
      <c r="L289" s="20" t="s">
        <v>498</v>
      </c>
      <c r="M289" s="80">
        <v>400000000</v>
      </c>
      <c r="N289" s="24"/>
      <c r="O289" s="24"/>
      <c r="P289" s="24"/>
      <c r="Q289" s="24"/>
      <c r="R289" s="24"/>
      <c r="S289" s="24"/>
      <c r="T289" s="24"/>
      <c r="U289" s="24"/>
      <c r="V289" s="24"/>
      <c r="W289" s="24"/>
      <c r="X289" s="24"/>
      <c r="Y289" s="24"/>
      <c r="Z289" s="24">
        <f t="shared" si="4"/>
        <v>400000000</v>
      </c>
      <c r="AA289" s="25"/>
      <c r="AB289" s="25"/>
      <c r="AC289" s="38" t="s">
        <v>750</v>
      </c>
    </row>
    <row r="290" spans="2:29" s="27" customFormat="1" ht="70.5" hidden="1" x14ac:dyDescent="0.15">
      <c r="B290" s="13" t="s">
        <v>30</v>
      </c>
      <c r="C290" s="14" t="s">
        <v>744</v>
      </c>
      <c r="D290" s="14" t="s">
        <v>745</v>
      </c>
      <c r="E290" s="14" t="s">
        <v>548</v>
      </c>
      <c r="F290" s="15">
        <v>20160680810035</v>
      </c>
      <c r="G290" s="16" t="s">
        <v>756</v>
      </c>
      <c r="H290" s="47" t="s">
        <v>761</v>
      </c>
      <c r="I290" s="47" t="s">
        <v>762</v>
      </c>
      <c r="J290" s="29">
        <v>100</v>
      </c>
      <c r="K290" s="19" t="s">
        <v>749</v>
      </c>
      <c r="L290" s="20" t="s">
        <v>498</v>
      </c>
      <c r="M290" s="80">
        <v>400000000</v>
      </c>
      <c r="N290" s="24"/>
      <c r="O290" s="24"/>
      <c r="P290" s="24"/>
      <c r="Q290" s="24"/>
      <c r="R290" s="24"/>
      <c r="S290" s="24"/>
      <c r="T290" s="24"/>
      <c r="U290" s="24"/>
      <c r="V290" s="24"/>
      <c r="W290" s="24"/>
      <c r="X290" s="24"/>
      <c r="Y290" s="24"/>
      <c r="Z290" s="24">
        <f t="shared" si="4"/>
        <v>400000000</v>
      </c>
      <c r="AA290" s="25"/>
      <c r="AB290" s="25"/>
      <c r="AC290" s="38" t="s">
        <v>750</v>
      </c>
    </row>
    <row r="291" spans="2:29" s="27" customFormat="1" ht="70.5" hidden="1" x14ac:dyDescent="0.15">
      <c r="B291" s="13" t="s">
        <v>30</v>
      </c>
      <c r="C291" s="14" t="s">
        <v>744</v>
      </c>
      <c r="D291" s="14" t="s">
        <v>745</v>
      </c>
      <c r="E291" s="14" t="s">
        <v>548</v>
      </c>
      <c r="F291" s="15">
        <v>20160680810016</v>
      </c>
      <c r="G291" s="16" t="s">
        <v>763</v>
      </c>
      <c r="H291" s="47" t="s">
        <v>764</v>
      </c>
      <c r="I291" s="47" t="s">
        <v>765</v>
      </c>
      <c r="J291" s="18">
        <v>0.1</v>
      </c>
      <c r="K291" s="19" t="s">
        <v>749</v>
      </c>
      <c r="L291" s="20" t="s">
        <v>498</v>
      </c>
      <c r="M291" s="81">
        <v>300000000</v>
      </c>
      <c r="N291" s="24"/>
      <c r="O291" s="24"/>
      <c r="P291" s="24"/>
      <c r="Q291" s="24"/>
      <c r="R291" s="24"/>
      <c r="S291" s="24"/>
      <c r="T291" s="24"/>
      <c r="U291" s="24"/>
      <c r="V291" s="24"/>
      <c r="W291" s="24"/>
      <c r="X291" s="24"/>
      <c r="Y291" s="82">
        <v>107358425.43000001</v>
      </c>
      <c r="Z291" s="24">
        <f t="shared" si="4"/>
        <v>407358425.43000001</v>
      </c>
      <c r="AA291" s="25"/>
      <c r="AB291" s="25"/>
      <c r="AC291" s="38" t="s">
        <v>750</v>
      </c>
    </row>
    <row r="292" spans="2:29" s="27" customFormat="1" ht="74.25" hidden="1" x14ac:dyDescent="0.15">
      <c r="B292" s="13" t="s">
        <v>30</v>
      </c>
      <c r="C292" s="14" t="s">
        <v>744</v>
      </c>
      <c r="D292" s="14" t="s">
        <v>745</v>
      </c>
      <c r="E292" s="14" t="s">
        <v>548</v>
      </c>
      <c r="F292" s="15">
        <v>20160680810089</v>
      </c>
      <c r="G292" s="16" t="s">
        <v>766</v>
      </c>
      <c r="H292" s="47" t="s">
        <v>767</v>
      </c>
      <c r="I292" s="47" t="s">
        <v>768</v>
      </c>
      <c r="J292" s="29">
        <v>0.25</v>
      </c>
      <c r="K292" s="19" t="s">
        <v>749</v>
      </c>
      <c r="L292" s="20" t="s">
        <v>498</v>
      </c>
      <c r="M292" s="80">
        <v>500000000</v>
      </c>
      <c r="N292" s="24"/>
      <c r="O292" s="24"/>
      <c r="P292" s="24"/>
      <c r="Q292" s="24"/>
      <c r="R292" s="24"/>
      <c r="S292" s="24"/>
      <c r="T292" s="24"/>
      <c r="U292" s="24"/>
      <c r="V292" s="24"/>
      <c r="W292" s="24"/>
      <c r="X292" s="24"/>
      <c r="Y292" s="24"/>
      <c r="Z292" s="24">
        <f t="shared" si="4"/>
        <v>500000000</v>
      </c>
      <c r="AA292" s="25"/>
      <c r="AB292" s="25"/>
      <c r="AC292" s="38" t="s">
        <v>750</v>
      </c>
    </row>
    <row r="293" spans="2:29" s="27" customFormat="1" ht="70.5" hidden="1" x14ac:dyDescent="0.15">
      <c r="B293" s="13" t="s">
        <v>30</v>
      </c>
      <c r="C293" s="14" t="s">
        <v>744</v>
      </c>
      <c r="D293" s="14" t="s">
        <v>745</v>
      </c>
      <c r="E293" s="14" t="s">
        <v>548</v>
      </c>
      <c r="F293" s="15">
        <v>20160680810091</v>
      </c>
      <c r="G293" s="16" t="s">
        <v>769</v>
      </c>
      <c r="H293" s="47" t="s">
        <v>770</v>
      </c>
      <c r="I293" s="47" t="s">
        <v>263</v>
      </c>
      <c r="J293" s="29">
        <v>0.25</v>
      </c>
      <c r="K293" s="19" t="s">
        <v>749</v>
      </c>
      <c r="L293" s="20" t="s">
        <v>498</v>
      </c>
      <c r="M293" s="80">
        <v>500000000</v>
      </c>
      <c r="N293" s="24"/>
      <c r="O293" s="24"/>
      <c r="P293" s="24"/>
      <c r="Q293" s="24"/>
      <c r="R293" s="24"/>
      <c r="S293" s="24"/>
      <c r="T293" s="24"/>
      <c r="U293" s="24"/>
      <c r="V293" s="24"/>
      <c r="W293" s="24"/>
      <c r="X293" s="24"/>
      <c r="Y293" s="24"/>
      <c r="Z293" s="24">
        <f t="shared" si="4"/>
        <v>500000000</v>
      </c>
      <c r="AA293" s="25"/>
      <c r="AB293" s="25"/>
      <c r="AC293" s="38" t="s">
        <v>750</v>
      </c>
    </row>
    <row r="294" spans="2:29" s="27" customFormat="1" ht="70.5" hidden="1" x14ac:dyDescent="0.15">
      <c r="B294" s="13" t="s">
        <v>30</v>
      </c>
      <c r="C294" s="14" t="s">
        <v>744</v>
      </c>
      <c r="D294" s="14" t="s">
        <v>745</v>
      </c>
      <c r="E294" s="14" t="s">
        <v>548</v>
      </c>
      <c r="F294" s="15"/>
      <c r="G294" s="16" t="s">
        <v>771</v>
      </c>
      <c r="H294" s="47" t="s">
        <v>772</v>
      </c>
      <c r="I294" s="47" t="s">
        <v>773</v>
      </c>
      <c r="J294" s="29">
        <v>0.5</v>
      </c>
      <c r="K294" s="19" t="s">
        <v>749</v>
      </c>
      <c r="L294" s="20" t="s">
        <v>498</v>
      </c>
      <c r="M294" s="28">
        <v>50000000</v>
      </c>
      <c r="N294" s="24"/>
      <c r="O294" s="24"/>
      <c r="P294" s="24"/>
      <c r="Q294" s="24"/>
      <c r="R294" s="24"/>
      <c r="S294" s="24"/>
      <c r="T294" s="24"/>
      <c r="U294" s="24"/>
      <c r="V294" s="24"/>
      <c r="W294" s="24"/>
      <c r="X294" s="24"/>
      <c r="Y294" s="24"/>
      <c r="Z294" s="24">
        <f t="shared" si="4"/>
        <v>50000000</v>
      </c>
      <c r="AA294" s="25"/>
      <c r="AB294" s="25"/>
      <c r="AC294" s="38" t="s">
        <v>750</v>
      </c>
    </row>
    <row r="295" spans="2:29" s="27" customFormat="1" ht="70.5" hidden="1" x14ac:dyDescent="0.15">
      <c r="B295" s="13" t="s">
        <v>30</v>
      </c>
      <c r="C295" s="14" t="s">
        <v>774</v>
      </c>
      <c r="D295" s="14" t="s">
        <v>775</v>
      </c>
      <c r="E295" s="14" t="s">
        <v>776</v>
      </c>
      <c r="F295" s="15">
        <v>20160680810014</v>
      </c>
      <c r="G295" s="16" t="s">
        <v>777</v>
      </c>
      <c r="H295" s="47" t="s">
        <v>778</v>
      </c>
      <c r="I295" s="47" t="s">
        <v>779</v>
      </c>
      <c r="J295" s="29">
        <v>0.25</v>
      </c>
      <c r="K295" s="19" t="s">
        <v>749</v>
      </c>
      <c r="L295" s="20" t="s">
        <v>498</v>
      </c>
      <c r="M295" s="80">
        <f>600000000+281701697.55</f>
        <v>881701697.54999995</v>
      </c>
      <c r="N295" s="24"/>
      <c r="O295" s="24"/>
      <c r="P295" s="24"/>
      <c r="Q295" s="24"/>
      <c r="R295" s="24"/>
      <c r="S295" s="24"/>
      <c r="T295" s="24"/>
      <c r="U295" s="24"/>
      <c r="V295" s="24"/>
      <c r="W295" s="24"/>
      <c r="X295" s="24"/>
      <c r="Y295" s="24"/>
      <c r="Z295" s="24">
        <f t="shared" si="4"/>
        <v>881701697.54999995</v>
      </c>
      <c r="AA295" s="25"/>
      <c r="AB295" s="25"/>
      <c r="AC295" s="38" t="s">
        <v>750</v>
      </c>
    </row>
    <row r="296" spans="2:29" s="27" customFormat="1" ht="82.5" hidden="1" x14ac:dyDescent="0.15">
      <c r="B296" s="13" t="s">
        <v>30</v>
      </c>
      <c r="C296" s="14" t="s">
        <v>774</v>
      </c>
      <c r="D296" s="14" t="s">
        <v>775</v>
      </c>
      <c r="E296" s="14" t="s">
        <v>776</v>
      </c>
      <c r="F296" s="15">
        <v>20160680810123</v>
      </c>
      <c r="G296" s="16" t="s">
        <v>780</v>
      </c>
      <c r="H296" s="47" t="s">
        <v>781</v>
      </c>
      <c r="I296" s="47" t="s">
        <v>782</v>
      </c>
      <c r="J296" s="29">
        <v>0.25</v>
      </c>
      <c r="K296" s="19" t="s">
        <v>749</v>
      </c>
      <c r="L296" s="20" t="s">
        <v>498</v>
      </c>
      <c r="M296" s="80">
        <v>600000000</v>
      </c>
      <c r="N296" s="24"/>
      <c r="O296" s="24"/>
      <c r="P296" s="24"/>
      <c r="Q296" s="24"/>
      <c r="R296" s="24"/>
      <c r="S296" s="24"/>
      <c r="T296" s="24"/>
      <c r="U296" s="24"/>
      <c r="V296" s="24"/>
      <c r="W296" s="24"/>
      <c r="X296" s="24"/>
      <c r="Y296" s="24"/>
      <c r="Z296" s="24">
        <f t="shared" si="4"/>
        <v>600000000</v>
      </c>
      <c r="AA296" s="25"/>
      <c r="AB296" s="25"/>
      <c r="AC296" s="38" t="s">
        <v>750</v>
      </c>
    </row>
    <row r="297" spans="2:29" s="27" customFormat="1" ht="82.5" hidden="1" x14ac:dyDescent="0.15">
      <c r="B297" s="13" t="s">
        <v>30</v>
      </c>
      <c r="C297" s="14" t="s">
        <v>774</v>
      </c>
      <c r="D297" s="14" t="s">
        <v>775</v>
      </c>
      <c r="E297" s="14" t="s">
        <v>776</v>
      </c>
      <c r="F297" s="15">
        <v>20160680810117</v>
      </c>
      <c r="G297" s="16" t="s">
        <v>783</v>
      </c>
      <c r="H297" s="47" t="s">
        <v>784</v>
      </c>
      <c r="I297" s="47" t="s">
        <v>785</v>
      </c>
      <c r="J297" s="29">
        <v>1</v>
      </c>
      <c r="K297" s="19" t="s">
        <v>749</v>
      </c>
      <c r="L297" s="20" t="s">
        <v>498</v>
      </c>
      <c r="M297" s="80">
        <v>100000000</v>
      </c>
      <c r="N297" s="24"/>
      <c r="O297" s="24"/>
      <c r="P297" s="24"/>
      <c r="Q297" s="24"/>
      <c r="R297" s="24"/>
      <c r="S297" s="24"/>
      <c r="T297" s="24"/>
      <c r="U297" s="24"/>
      <c r="V297" s="24"/>
      <c r="W297" s="24"/>
      <c r="X297" s="24"/>
      <c r="Y297" s="24"/>
      <c r="Z297" s="24">
        <f t="shared" si="4"/>
        <v>100000000</v>
      </c>
      <c r="AA297" s="25"/>
      <c r="AB297" s="25"/>
      <c r="AC297" s="38" t="s">
        <v>750</v>
      </c>
    </row>
    <row r="298" spans="2:29" s="27" customFormat="1" ht="88.5" hidden="1" customHeight="1" x14ac:dyDescent="0.15">
      <c r="B298" s="13" t="s">
        <v>30</v>
      </c>
      <c r="C298" s="14" t="s">
        <v>774</v>
      </c>
      <c r="D298" s="14" t="s">
        <v>775</v>
      </c>
      <c r="E298" s="14" t="s">
        <v>776</v>
      </c>
      <c r="F298" s="15">
        <v>20170680810066</v>
      </c>
      <c r="G298" s="83" t="s">
        <v>786</v>
      </c>
      <c r="H298" s="47" t="s">
        <v>787</v>
      </c>
      <c r="I298" s="47" t="s">
        <v>788</v>
      </c>
      <c r="J298" s="30" t="s">
        <v>57</v>
      </c>
      <c r="K298" s="19" t="s">
        <v>749</v>
      </c>
      <c r="L298" s="20" t="s">
        <v>498</v>
      </c>
      <c r="M298" s="28">
        <v>1000000000</v>
      </c>
      <c r="N298" s="24"/>
      <c r="O298" s="24"/>
      <c r="P298" s="24"/>
      <c r="Q298" s="24"/>
      <c r="R298" s="24"/>
      <c r="S298" s="24"/>
      <c r="T298" s="24"/>
      <c r="U298" s="24"/>
      <c r="V298" s="24"/>
      <c r="W298" s="24"/>
      <c r="X298" s="24"/>
      <c r="Y298" s="24"/>
      <c r="Z298" s="24">
        <f t="shared" si="4"/>
        <v>1000000000</v>
      </c>
      <c r="AA298" s="25"/>
      <c r="AB298" s="25"/>
      <c r="AC298" s="38" t="s">
        <v>750</v>
      </c>
    </row>
    <row r="299" spans="2:29" s="27" customFormat="1" ht="70.5" hidden="1" x14ac:dyDescent="0.15">
      <c r="B299" s="13" t="s">
        <v>30</v>
      </c>
      <c r="C299" s="14" t="s">
        <v>774</v>
      </c>
      <c r="D299" s="14" t="s">
        <v>775</v>
      </c>
      <c r="E299" s="14" t="s">
        <v>776</v>
      </c>
      <c r="F299" s="15">
        <v>20160680810013</v>
      </c>
      <c r="G299" s="16" t="s">
        <v>789</v>
      </c>
      <c r="H299" s="47" t="s">
        <v>790</v>
      </c>
      <c r="I299" s="47" t="s">
        <v>791</v>
      </c>
      <c r="J299" s="29">
        <v>0.25</v>
      </c>
      <c r="K299" s="19" t="s">
        <v>749</v>
      </c>
      <c r="L299" s="20" t="s">
        <v>498</v>
      </c>
      <c r="M299" s="80">
        <v>100000000</v>
      </c>
      <c r="N299" s="24"/>
      <c r="O299" s="24"/>
      <c r="P299" s="24"/>
      <c r="Q299" s="24"/>
      <c r="R299" s="24"/>
      <c r="S299" s="24"/>
      <c r="T299" s="24"/>
      <c r="U299" s="24"/>
      <c r="V299" s="24"/>
      <c r="W299" s="24"/>
      <c r="X299" s="24"/>
      <c r="Y299" s="24"/>
      <c r="Z299" s="24">
        <f t="shared" si="4"/>
        <v>100000000</v>
      </c>
      <c r="AA299" s="25"/>
      <c r="AB299" s="25"/>
      <c r="AC299" s="38" t="s">
        <v>750</v>
      </c>
    </row>
    <row r="300" spans="2:29" s="27" customFormat="1" ht="74.25" hidden="1" x14ac:dyDescent="0.15">
      <c r="B300" s="13" t="s">
        <v>30</v>
      </c>
      <c r="C300" s="67" t="s">
        <v>774</v>
      </c>
      <c r="D300" s="14" t="s">
        <v>775</v>
      </c>
      <c r="E300" s="14" t="s">
        <v>776</v>
      </c>
      <c r="F300" s="15" t="s">
        <v>407</v>
      </c>
      <c r="G300" s="16" t="s">
        <v>792</v>
      </c>
      <c r="H300" s="47" t="s">
        <v>793</v>
      </c>
      <c r="I300" s="47" t="s">
        <v>794</v>
      </c>
      <c r="J300" s="29">
        <v>1</v>
      </c>
      <c r="K300" s="19" t="s">
        <v>749</v>
      </c>
      <c r="L300" s="20" t="s">
        <v>498</v>
      </c>
      <c r="M300" s="80">
        <v>400000000</v>
      </c>
      <c r="N300" s="24"/>
      <c r="O300" s="24"/>
      <c r="P300" s="24"/>
      <c r="Q300" s="24"/>
      <c r="R300" s="24"/>
      <c r="S300" s="24"/>
      <c r="T300" s="24"/>
      <c r="U300" s="24"/>
      <c r="V300" s="24"/>
      <c r="W300" s="24"/>
      <c r="X300" s="24"/>
      <c r="Y300" s="24"/>
      <c r="Z300" s="24">
        <f t="shared" si="4"/>
        <v>400000000</v>
      </c>
      <c r="AA300" s="25"/>
      <c r="AB300" s="25"/>
      <c r="AC300" s="38" t="s">
        <v>750</v>
      </c>
    </row>
    <row r="301" spans="2:29" s="27" customFormat="1" ht="70.5" hidden="1" x14ac:dyDescent="0.15">
      <c r="B301" s="13" t="s">
        <v>30</v>
      </c>
      <c r="C301" s="14" t="s">
        <v>774</v>
      </c>
      <c r="D301" s="14" t="s">
        <v>775</v>
      </c>
      <c r="E301" s="14" t="s">
        <v>776</v>
      </c>
      <c r="F301" s="15"/>
      <c r="G301" s="16"/>
      <c r="H301" s="47" t="s">
        <v>795</v>
      </c>
      <c r="I301" s="47" t="s">
        <v>796</v>
      </c>
      <c r="J301" s="30" t="s">
        <v>57</v>
      </c>
      <c r="K301" s="19" t="s">
        <v>749</v>
      </c>
      <c r="L301" s="20" t="s">
        <v>498</v>
      </c>
      <c r="M301" s="28">
        <v>0</v>
      </c>
      <c r="N301" s="24"/>
      <c r="O301" s="24"/>
      <c r="P301" s="24"/>
      <c r="Q301" s="24"/>
      <c r="R301" s="24"/>
      <c r="S301" s="24"/>
      <c r="T301" s="24"/>
      <c r="U301" s="24"/>
      <c r="V301" s="24"/>
      <c r="W301" s="24"/>
      <c r="X301" s="24"/>
      <c r="Y301" s="24"/>
      <c r="Z301" s="24">
        <f t="shared" si="4"/>
        <v>0</v>
      </c>
      <c r="AA301" s="25"/>
      <c r="AB301" s="25"/>
      <c r="AC301" s="38" t="s">
        <v>750</v>
      </c>
    </row>
    <row r="302" spans="2:29" s="27" customFormat="1" ht="70.5" hidden="1" x14ac:dyDescent="0.15">
      <c r="B302" s="13" t="s">
        <v>30</v>
      </c>
      <c r="C302" s="14" t="s">
        <v>774</v>
      </c>
      <c r="D302" s="14" t="s">
        <v>775</v>
      </c>
      <c r="E302" s="14" t="s">
        <v>776</v>
      </c>
      <c r="F302" s="15"/>
      <c r="G302" s="47" t="s">
        <v>797</v>
      </c>
      <c r="H302" s="47" t="s">
        <v>798</v>
      </c>
      <c r="I302" s="47" t="s">
        <v>799</v>
      </c>
      <c r="J302" s="29">
        <v>0.35</v>
      </c>
      <c r="K302" s="19" t="s">
        <v>749</v>
      </c>
      <c r="L302" s="20" t="s">
        <v>498</v>
      </c>
      <c r="M302" s="28">
        <v>130000000</v>
      </c>
      <c r="N302" s="24"/>
      <c r="O302" s="24"/>
      <c r="P302" s="24"/>
      <c r="Q302" s="24"/>
      <c r="R302" s="24"/>
      <c r="S302" s="24"/>
      <c r="T302" s="24"/>
      <c r="U302" s="24"/>
      <c r="V302" s="24"/>
      <c r="W302" s="24"/>
      <c r="X302" s="24"/>
      <c r="Y302" s="24"/>
      <c r="Z302" s="24">
        <f t="shared" si="4"/>
        <v>130000000</v>
      </c>
      <c r="AA302" s="25"/>
      <c r="AB302" s="25"/>
      <c r="AC302" s="38" t="s">
        <v>750</v>
      </c>
    </row>
    <row r="303" spans="2:29" s="27" customFormat="1" ht="70.5" hidden="1" x14ac:dyDescent="0.15">
      <c r="B303" s="84" t="s">
        <v>30</v>
      </c>
      <c r="C303" s="85" t="s">
        <v>774</v>
      </c>
      <c r="D303" s="85" t="s">
        <v>775</v>
      </c>
      <c r="E303" s="85" t="s">
        <v>776</v>
      </c>
      <c r="F303" s="86"/>
      <c r="G303" s="87"/>
      <c r="H303" s="88" t="s">
        <v>800</v>
      </c>
      <c r="I303" s="88" t="s">
        <v>801</v>
      </c>
      <c r="J303" s="89">
        <v>0.25</v>
      </c>
      <c r="K303" s="90" t="s">
        <v>749</v>
      </c>
      <c r="L303" s="91" t="s">
        <v>498</v>
      </c>
      <c r="M303" s="92">
        <v>0</v>
      </c>
      <c r="N303" s="93"/>
      <c r="O303" s="93"/>
      <c r="P303" s="93"/>
      <c r="Q303" s="93"/>
      <c r="R303" s="93"/>
      <c r="S303" s="93"/>
      <c r="T303" s="93"/>
      <c r="U303" s="93"/>
      <c r="V303" s="93"/>
      <c r="W303" s="93"/>
      <c r="X303" s="93"/>
      <c r="Y303" s="93"/>
      <c r="Z303" s="93">
        <f t="shared" si="4"/>
        <v>0</v>
      </c>
      <c r="AA303" s="94"/>
      <c r="AB303" s="94"/>
      <c r="AC303" s="95" t="s">
        <v>750</v>
      </c>
    </row>
    <row r="304" spans="2:29" s="27" customFormat="1" ht="90" x14ac:dyDescent="0.15">
      <c r="B304" s="96" t="s">
        <v>30</v>
      </c>
      <c r="C304" s="97" t="s">
        <v>744</v>
      </c>
      <c r="D304" s="97" t="s">
        <v>802</v>
      </c>
      <c r="E304" s="97" t="s">
        <v>803</v>
      </c>
      <c r="F304" s="98"/>
      <c r="G304" s="99" t="s">
        <v>804</v>
      </c>
      <c r="H304" s="97" t="s">
        <v>805</v>
      </c>
      <c r="I304" s="97" t="s">
        <v>806</v>
      </c>
      <c r="J304" s="100"/>
      <c r="K304" s="101" t="s">
        <v>807</v>
      </c>
      <c r="L304" s="102" t="s">
        <v>808</v>
      </c>
      <c r="M304" s="103">
        <v>0</v>
      </c>
      <c r="N304" s="24"/>
      <c r="O304" s="24"/>
      <c r="P304" s="104"/>
      <c r="Q304" s="104"/>
      <c r="R304" s="104"/>
      <c r="S304" s="104"/>
      <c r="T304" s="104"/>
      <c r="U304" s="104"/>
      <c r="V304" s="104"/>
      <c r="W304" s="104"/>
      <c r="X304" s="104"/>
      <c r="Y304" s="104"/>
      <c r="Z304" s="104">
        <f t="shared" si="4"/>
        <v>0</v>
      </c>
      <c r="AA304" s="105"/>
      <c r="AB304" s="106"/>
      <c r="AC304" s="107" t="s">
        <v>809</v>
      </c>
    </row>
    <row r="305" spans="2:29" s="27" customFormat="1" ht="90" x14ac:dyDescent="0.15">
      <c r="B305" s="96" t="s">
        <v>30</v>
      </c>
      <c r="C305" s="97" t="s">
        <v>744</v>
      </c>
      <c r="D305" s="97" t="s">
        <v>802</v>
      </c>
      <c r="E305" s="97" t="s">
        <v>803</v>
      </c>
      <c r="F305" s="98"/>
      <c r="G305" s="99" t="s">
        <v>804</v>
      </c>
      <c r="H305" s="97" t="s">
        <v>810</v>
      </c>
      <c r="I305" s="97" t="s">
        <v>811</v>
      </c>
      <c r="J305" s="100"/>
      <c r="K305" s="101" t="s">
        <v>807</v>
      </c>
      <c r="L305" s="102" t="s">
        <v>808</v>
      </c>
      <c r="M305" s="103">
        <v>0</v>
      </c>
      <c r="N305" s="24"/>
      <c r="O305" s="24"/>
      <c r="P305" s="104"/>
      <c r="Q305" s="104"/>
      <c r="R305" s="104"/>
      <c r="S305" s="104"/>
      <c r="T305" s="104"/>
      <c r="U305" s="104"/>
      <c r="V305" s="104"/>
      <c r="W305" s="104"/>
      <c r="X305" s="104"/>
      <c r="Y305" s="104"/>
      <c r="Z305" s="104">
        <f t="shared" si="4"/>
        <v>0</v>
      </c>
      <c r="AA305" s="105"/>
      <c r="AB305" s="106"/>
      <c r="AC305" s="107" t="s">
        <v>809</v>
      </c>
    </row>
    <row r="306" spans="2:29" s="27" customFormat="1" ht="90" x14ac:dyDescent="0.15">
      <c r="B306" s="96" t="s">
        <v>30</v>
      </c>
      <c r="C306" s="97" t="s">
        <v>744</v>
      </c>
      <c r="D306" s="97" t="s">
        <v>802</v>
      </c>
      <c r="E306" s="97" t="s">
        <v>803</v>
      </c>
      <c r="F306" s="98"/>
      <c r="G306" s="99" t="s">
        <v>804</v>
      </c>
      <c r="H306" s="97" t="s">
        <v>812</v>
      </c>
      <c r="I306" s="97" t="s">
        <v>813</v>
      </c>
      <c r="J306" s="100"/>
      <c r="K306" s="101" t="s">
        <v>807</v>
      </c>
      <c r="L306" s="102" t="s">
        <v>808</v>
      </c>
      <c r="M306" s="103">
        <v>0</v>
      </c>
      <c r="N306" s="24"/>
      <c r="O306" s="24"/>
      <c r="P306" s="104"/>
      <c r="Q306" s="104"/>
      <c r="R306" s="104"/>
      <c r="S306" s="104"/>
      <c r="T306" s="104"/>
      <c r="U306" s="104"/>
      <c r="V306" s="104"/>
      <c r="W306" s="104"/>
      <c r="X306" s="104"/>
      <c r="Y306" s="104"/>
      <c r="Z306" s="104">
        <f t="shared" si="4"/>
        <v>0</v>
      </c>
      <c r="AA306" s="105"/>
      <c r="AB306" s="106"/>
      <c r="AC306" s="107" t="s">
        <v>809</v>
      </c>
    </row>
    <row r="307" spans="2:29" s="27" customFormat="1" ht="90.75" x14ac:dyDescent="0.15">
      <c r="B307" s="96" t="s">
        <v>30</v>
      </c>
      <c r="C307" s="97" t="s">
        <v>744</v>
      </c>
      <c r="D307" s="97" t="s">
        <v>802</v>
      </c>
      <c r="E307" s="97" t="s">
        <v>803</v>
      </c>
      <c r="F307" s="98"/>
      <c r="G307" s="99" t="s">
        <v>804</v>
      </c>
      <c r="H307" s="97" t="s">
        <v>814</v>
      </c>
      <c r="I307" s="97" t="s">
        <v>815</v>
      </c>
      <c r="J307" s="100">
        <v>3</v>
      </c>
      <c r="K307" s="101" t="s">
        <v>807</v>
      </c>
      <c r="L307" s="102" t="s">
        <v>808</v>
      </c>
      <c r="M307" s="103">
        <v>6000000</v>
      </c>
      <c r="N307" s="24"/>
      <c r="O307" s="24"/>
      <c r="P307" s="104"/>
      <c r="Q307" s="104"/>
      <c r="R307" s="104"/>
      <c r="S307" s="104"/>
      <c r="T307" s="104"/>
      <c r="U307" s="104"/>
      <c r="V307" s="104"/>
      <c r="W307" s="104"/>
      <c r="X307" s="104"/>
      <c r="Y307" s="104"/>
      <c r="Z307" s="104">
        <f t="shared" si="4"/>
        <v>6000000</v>
      </c>
      <c r="AA307" s="97" t="s">
        <v>816</v>
      </c>
      <c r="AB307" s="106" t="s">
        <v>817</v>
      </c>
      <c r="AC307" s="107" t="s">
        <v>809</v>
      </c>
    </row>
    <row r="308" spans="2:29" s="27" customFormat="1" ht="123.75" x14ac:dyDescent="0.15">
      <c r="B308" s="96" t="s">
        <v>30</v>
      </c>
      <c r="C308" s="97" t="s">
        <v>744</v>
      </c>
      <c r="D308" s="97" t="s">
        <v>802</v>
      </c>
      <c r="E308" s="97" t="s">
        <v>803</v>
      </c>
      <c r="F308" s="98"/>
      <c r="G308" s="99" t="s">
        <v>804</v>
      </c>
      <c r="H308" s="97" t="s">
        <v>818</v>
      </c>
      <c r="I308" s="97" t="s">
        <v>819</v>
      </c>
      <c r="J308" s="100">
        <v>3</v>
      </c>
      <c r="K308" s="101" t="s">
        <v>807</v>
      </c>
      <c r="L308" s="102" t="s">
        <v>808</v>
      </c>
      <c r="M308" s="103">
        <v>6000000</v>
      </c>
      <c r="N308" s="24"/>
      <c r="O308" s="24"/>
      <c r="P308" s="104"/>
      <c r="Q308" s="104"/>
      <c r="R308" s="104"/>
      <c r="S308" s="104"/>
      <c r="T308" s="104"/>
      <c r="U308" s="104"/>
      <c r="V308" s="104"/>
      <c r="W308" s="104"/>
      <c r="X308" s="104"/>
      <c r="Y308" s="104"/>
      <c r="Z308" s="104">
        <f t="shared" si="4"/>
        <v>6000000</v>
      </c>
      <c r="AA308" s="97" t="s">
        <v>820</v>
      </c>
      <c r="AB308" s="106" t="s">
        <v>817</v>
      </c>
      <c r="AC308" s="107" t="s">
        <v>809</v>
      </c>
    </row>
    <row r="309" spans="2:29" s="27" customFormat="1" ht="90" x14ac:dyDescent="0.15">
      <c r="B309" s="96" t="s">
        <v>30</v>
      </c>
      <c r="C309" s="97" t="s">
        <v>744</v>
      </c>
      <c r="D309" s="97" t="s">
        <v>802</v>
      </c>
      <c r="E309" s="97" t="s">
        <v>803</v>
      </c>
      <c r="F309" s="97" t="s">
        <v>821</v>
      </c>
      <c r="G309" s="97" t="s">
        <v>1670</v>
      </c>
      <c r="H309" s="97" t="s">
        <v>822</v>
      </c>
      <c r="I309" s="97" t="s">
        <v>823</v>
      </c>
      <c r="J309" s="100">
        <v>1</v>
      </c>
      <c r="K309" s="101" t="s">
        <v>807</v>
      </c>
      <c r="L309" s="102" t="s">
        <v>808</v>
      </c>
      <c r="M309" s="108">
        <v>336000000</v>
      </c>
      <c r="N309" s="24"/>
      <c r="O309" s="24"/>
      <c r="P309" s="104"/>
      <c r="Q309" s="104"/>
      <c r="R309" s="104"/>
      <c r="S309" s="104"/>
      <c r="T309" s="104"/>
      <c r="U309" s="104"/>
      <c r="V309" s="104"/>
      <c r="W309" s="104"/>
      <c r="X309" s="104"/>
      <c r="Y309" s="104"/>
      <c r="Z309" s="104">
        <f t="shared" si="4"/>
        <v>336000000</v>
      </c>
      <c r="AA309" s="97" t="s">
        <v>824</v>
      </c>
      <c r="AB309" s="106" t="s">
        <v>817</v>
      </c>
      <c r="AC309" s="107" t="s">
        <v>809</v>
      </c>
    </row>
    <row r="310" spans="2:29" s="27" customFormat="1" ht="90" x14ac:dyDescent="0.15">
      <c r="B310" s="96" t="s">
        <v>30</v>
      </c>
      <c r="C310" s="97" t="s">
        <v>744</v>
      </c>
      <c r="D310" s="97" t="s">
        <v>802</v>
      </c>
      <c r="E310" s="97" t="s">
        <v>803</v>
      </c>
      <c r="F310" s="98"/>
      <c r="G310" s="99" t="s">
        <v>804</v>
      </c>
      <c r="H310" s="97" t="s">
        <v>825</v>
      </c>
      <c r="I310" s="97" t="s">
        <v>826</v>
      </c>
      <c r="J310" s="100">
        <v>1</v>
      </c>
      <c r="K310" s="101" t="s">
        <v>807</v>
      </c>
      <c r="L310" s="102" t="s">
        <v>808</v>
      </c>
      <c r="M310" s="108">
        <v>32093106</v>
      </c>
      <c r="N310" s="24"/>
      <c r="O310" s="24"/>
      <c r="P310" s="104"/>
      <c r="Q310" s="104"/>
      <c r="R310" s="104"/>
      <c r="S310" s="104"/>
      <c r="T310" s="104"/>
      <c r="U310" s="104"/>
      <c r="V310" s="104"/>
      <c r="W310" s="104"/>
      <c r="X310" s="104"/>
      <c r="Y310" s="104"/>
      <c r="Z310" s="104">
        <f t="shared" si="4"/>
        <v>32093106</v>
      </c>
      <c r="AA310" s="97" t="s">
        <v>827</v>
      </c>
      <c r="AB310" s="106" t="s">
        <v>817</v>
      </c>
      <c r="AC310" s="107" t="s">
        <v>809</v>
      </c>
    </row>
    <row r="311" spans="2:29" s="27" customFormat="1" ht="90" x14ac:dyDescent="0.15">
      <c r="B311" s="96" t="s">
        <v>30</v>
      </c>
      <c r="C311" s="97" t="s">
        <v>744</v>
      </c>
      <c r="D311" s="97" t="s">
        <v>828</v>
      </c>
      <c r="E311" s="97" t="s">
        <v>803</v>
      </c>
      <c r="F311" s="98"/>
      <c r="G311" s="99" t="s">
        <v>804</v>
      </c>
      <c r="H311" s="97" t="s">
        <v>829</v>
      </c>
      <c r="I311" s="97" t="s">
        <v>830</v>
      </c>
      <c r="J311" s="100">
        <v>0</v>
      </c>
      <c r="K311" s="101" t="s">
        <v>807</v>
      </c>
      <c r="L311" s="102" t="s">
        <v>808</v>
      </c>
      <c r="M311" s="103">
        <v>0</v>
      </c>
      <c r="N311" s="24"/>
      <c r="O311" s="24"/>
      <c r="P311" s="104"/>
      <c r="Q311" s="104"/>
      <c r="R311" s="104"/>
      <c r="S311" s="104"/>
      <c r="T311" s="104"/>
      <c r="U311" s="104"/>
      <c r="V311" s="104"/>
      <c r="W311" s="104"/>
      <c r="X311" s="104"/>
      <c r="Y311" s="104"/>
      <c r="Z311" s="104">
        <f t="shared" si="4"/>
        <v>0</v>
      </c>
      <c r="AA311" s="97"/>
      <c r="AB311" s="106"/>
      <c r="AC311" s="107" t="s">
        <v>809</v>
      </c>
    </row>
    <row r="312" spans="2:29" s="27" customFormat="1" ht="90" x14ac:dyDescent="0.15">
      <c r="B312" s="96" t="s">
        <v>30</v>
      </c>
      <c r="C312" s="97" t="s">
        <v>744</v>
      </c>
      <c r="D312" s="97" t="s">
        <v>828</v>
      </c>
      <c r="E312" s="97" t="s">
        <v>803</v>
      </c>
      <c r="F312" s="98">
        <v>20160680810048</v>
      </c>
      <c r="G312" s="97" t="s">
        <v>831</v>
      </c>
      <c r="H312" s="97" t="s">
        <v>832</v>
      </c>
      <c r="I312" s="97" t="s">
        <v>833</v>
      </c>
      <c r="J312" s="100">
        <v>2</v>
      </c>
      <c r="K312" s="101" t="s">
        <v>807</v>
      </c>
      <c r="L312" s="102" t="s">
        <v>808</v>
      </c>
      <c r="M312" s="108">
        <v>253628643</v>
      </c>
      <c r="N312" s="109"/>
      <c r="O312" s="24"/>
      <c r="P312" s="104"/>
      <c r="Q312" s="104"/>
      <c r="R312" s="104"/>
      <c r="S312" s="104"/>
      <c r="T312" s="104"/>
      <c r="U312" s="104"/>
      <c r="V312" s="104"/>
      <c r="W312" s="104"/>
      <c r="X312" s="104"/>
      <c r="Y312" s="104"/>
      <c r="Z312" s="104">
        <f t="shared" si="4"/>
        <v>253628643</v>
      </c>
      <c r="AA312" s="97" t="s">
        <v>834</v>
      </c>
      <c r="AB312" s="106" t="s">
        <v>817</v>
      </c>
      <c r="AC312" s="107" t="s">
        <v>809</v>
      </c>
    </row>
    <row r="313" spans="2:29" s="27" customFormat="1" ht="90" x14ac:dyDescent="0.15">
      <c r="B313" s="96" t="s">
        <v>30</v>
      </c>
      <c r="C313" s="97" t="s">
        <v>744</v>
      </c>
      <c r="D313" s="97" t="s">
        <v>828</v>
      </c>
      <c r="E313" s="97" t="s">
        <v>803</v>
      </c>
      <c r="F313" s="98">
        <v>20160680810048</v>
      </c>
      <c r="G313" s="97" t="s">
        <v>831</v>
      </c>
      <c r="H313" s="97" t="s">
        <v>835</v>
      </c>
      <c r="I313" s="97" t="s">
        <v>836</v>
      </c>
      <c r="J313" s="100">
        <v>44</v>
      </c>
      <c r="K313" s="101" t="s">
        <v>807</v>
      </c>
      <c r="L313" s="102" t="s">
        <v>808</v>
      </c>
      <c r="M313" s="108">
        <v>241139950</v>
      </c>
      <c r="N313" s="109"/>
      <c r="O313" s="24"/>
      <c r="P313" s="104"/>
      <c r="Q313" s="104"/>
      <c r="R313" s="104"/>
      <c r="S313" s="104"/>
      <c r="T313" s="104"/>
      <c r="U313" s="104"/>
      <c r="V313" s="104"/>
      <c r="W313" s="104"/>
      <c r="X313" s="104"/>
      <c r="Y313" s="104"/>
      <c r="Z313" s="104">
        <f t="shared" si="4"/>
        <v>241139950</v>
      </c>
      <c r="AA313" s="97" t="s">
        <v>837</v>
      </c>
      <c r="AB313" s="106" t="s">
        <v>817</v>
      </c>
      <c r="AC313" s="107" t="s">
        <v>809</v>
      </c>
    </row>
    <row r="314" spans="2:29" s="27" customFormat="1" ht="90" x14ac:dyDescent="0.15">
      <c r="B314" s="96" t="s">
        <v>30</v>
      </c>
      <c r="C314" s="97" t="s">
        <v>744</v>
      </c>
      <c r="D314" s="97" t="s">
        <v>828</v>
      </c>
      <c r="E314" s="97" t="s">
        <v>803</v>
      </c>
      <c r="F314" s="98">
        <v>20160680810038</v>
      </c>
      <c r="G314" s="97" t="s">
        <v>838</v>
      </c>
      <c r="H314" s="97" t="s">
        <v>839</v>
      </c>
      <c r="I314" s="97" t="s">
        <v>840</v>
      </c>
      <c r="J314" s="100">
        <v>1000</v>
      </c>
      <c r="K314" s="101" t="s">
        <v>807</v>
      </c>
      <c r="L314" s="102" t="s">
        <v>808</v>
      </c>
      <c r="M314" s="108">
        <v>154000000</v>
      </c>
      <c r="N314" s="109"/>
      <c r="O314" s="24"/>
      <c r="P314" s="104"/>
      <c r="Q314" s="104"/>
      <c r="R314" s="104"/>
      <c r="S314" s="104"/>
      <c r="T314" s="104"/>
      <c r="U314" s="104"/>
      <c r="V314" s="104"/>
      <c r="W314" s="104"/>
      <c r="X314" s="104"/>
      <c r="Y314" s="104"/>
      <c r="Z314" s="104">
        <f t="shared" si="4"/>
        <v>154000000</v>
      </c>
      <c r="AA314" s="97" t="s">
        <v>841</v>
      </c>
      <c r="AB314" s="106" t="s">
        <v>817</v>
      </c>
      <c r="AC314" s="107" t="s">
        <v>809</v>
      </c>
    </row>
    <row r="315" spans="2:29" s="27" customFormat="1" ht="90.75" x14ac:dyDescent="0.15">
      <c r="B315" s="96" t="s">
        <v>30</v>
      </c>
      <c r="C315" s="97" t="s">
        <v>744</v>
      </c>
      <c r="D315" s="97" t="s">
        <v>828</v>
      </c>
      <c r="E315" s="97" t="s">
        <v>803</v>
      </c>
      <c r="F315" s="98">
        <v>20160680810038</v>
      </c>
      <c r="G315" s="97" t="s">
        <v>838</v>
      </c>
      <c r="H315" s="97" t="s">
        <v>842</v>
      </c>
      <c r="I315" s="97" t="s">
        <v>843</v>
      </c>
      <c r="J315" s="100">
        <v>1000</v>
      </c>
      <c r="K315" s="101" t="s">
        <v>807</v>
      </c>
      <c r="L315" s="102" t="s">
        <v>808</v>
      </c>
      <c r="M315" s="256">
        <v>95673689</v>
      </c>
      <c r="N315" s="109"/>
      <c r="O315" s="110"/>
      <c r="P315" s="105"/>
      <c r="Q315" s="104"/>
      <c r="R315" s="104"/>
      <c r="S315" s="104"/>
      <c r="T315" s="104"/>
      <c r="U315" s="104"/>
      <c r="V315" s="104"/>
      <c r="W315" s="104"/>
      <c r="X315" s="104"/>
      <c r="Y315" s="104"/>
      <c r="Z315" s="104">
        <f t="shared" si="4"/>
        <v>95673689</v>
      </c>
      <c r="AA315" s="97" t="s">
        <v>844</v>
      </c>
      <c r="AB315" s="106" t="s">
        <v>817</v>
      </c>
      <c r="AC315" s="107" t="s">
        <v>809</v>
      </c>
    </row>
    <row r="316" spans="2:29" s="27" customFormat="1" ht="90" x14ac:dyDescent="0.15">
      <c r="B316" s="96" t="s">
        <v>30</v>
      </c>
      <c r="C316" s="97" t="s">
        <v>744</v>
      </c>
      <c r="D316" s="97" t="s">
        <v>828</v>
      </c>
      <c r="E316" s="97" t="s">
        <v>803</v>
      </c>
      <c r="F316" s="98">
        <v>20160680810038</v>
      </c>
      <c r="G316" s="97" t="s">
        <v>838</v>
      </c>
      <c r="H316" s="97" t="s">
        <v>845</v>
      </c>
      <c r="I316" s="97" t="s">
        <v>846</v>
      </c>
      <c r="J316" s="100">
        <v>60</v>
      </c>
      <c r="K316" s="101" t="s">
        <v>807</v>
      </c>
      <c r="L316" s="102" t="s">
        <v>808</v>
      </c>
      <c r="M316" s="108">
        <v>83035534</v>
      </c>
      <c r="N316" s="109"/>
      <c r="O316" s="24"/>
      <c r="P316" s="104"/>
      <c r="Q316" s="104"/>
      <c r="R316" s="104"/>
      <c r="S316" s="104"/>
      <c r="T316" s="104"/>
      <c r="U316" s="104"/>
      <c r="V316" s="104"/>
      <c r="W316" s="104"/>
      <c r="X316" s="104"/>
      <c r="Y316" s="104"/>
      <c r="Z316" s="104">
        <f t="shared" si="4"/>
        <v>83035534</v>
      </c>
      <c r="AA316" s="97" t="s">
        <v>847</v>
      </c>
      <c r="AB316" s="106" t="s">
        <v>817</v>
      </c>
      <c r="AC316" s="107" t="s">
        <v>809</v>
      </c>
    </row>
    <row r="317" spans="2:29" s="27" customFormat="1" ht="90" x14ac:dyDescent="0.15">
      <c r="B317" s="96" t="s">
        <v>30</v>
      </c>
      <c r="C317" s="97" t="s">
        <v>744</v>
      </c>
      <c r="D317" s="97" t="s">
        <v>828</v>
      </c>
      <c r="E317" s="97" t="s">
        <v>803</v>
      </c>
      <c r="F317" s="98">
        <v>20160680810038</v>
      </c>
      <c r="G317" s="97" t="s">
        <v>838</v>
      </c>
      <c r="H317" s="97" t="s">
        <v>848</v>
      </c>
      <c r="I317" s="97" t="s">
        <v>849</v>
      </c>
      <c r="J317" s="100">
        <v>375</v>
      </c>
      <c r="K317" s="101" t="s">
        <v>807</v>
      </c>
      <c r="L317" s="102" t="s">
        <v>808</v>
      </c>
      <c r="M317" s="108">
        <v>67833821</v>
      </c>
      <c r="N317" s="109"/>
      <c r="O317" s="110"/>
      <c r="P317" s="104"/>
      <c r="Q317" s="104"/>
      <c r="R317" s="104"/>
      <c r="S317" s="104"/>
      <c r="T317" s="104"/>
      <c r="U317" s="104"/>
      <c r="V317" s="104"/>
      <c r="W317" s="104"/>
      <c r="X317" s="104"/>
      <c r="Y317" s="104"/>
      <c r="Z317" s="104">
        <f t="shared" si="4"/>
        <v>67833821</v>
      </c>
      <c r="AA317" s="97" t="s">
        <v>850</v>
      </c>
      <c r="AB317" s="106" t="s">
        <v>817</v>
      </c>
      <c r="AC317" s="107" t="s">
        <v>809</v>
      </c>
    </row>
    <row r="318" spans="2:29" s="27" customFormat="1" ht="90" x14ac:dyDescent="0.15">
      <c r="B318" s="96" t="s">
        <v>30</v>
      </c>
      <c r="C318" s="97" t="s">
        <v>744</v>
      </c>
      <c r="D318" s="97" t="s">
        <v>851</v>
      </c>
      <c r="E318" s="97" t="s">
        <v>803</v>
      </c>
      <c r="F318" s="111"/>
      <c r="G318" s="99" t="s">
        <v>804</v>
      </c>
      <c r="H318" s="97" t="s">
        <v>852</v>
      </c>
      <c r="I318" s="97" t="s">
        <v>853</v>
      </c>
      <c r="J318" s="100">
        <v>20</v>
      </c>
      <c r="K318" s="101" t="s">
        <v>854</v>
      </c>
      <c r="L318" s="102" t="s">
        <v>855</v>
      </c>
      <c r="M318" s="108">
        <v>6000000</v>
      </c>
      <c r="N318" s="24"/>
      <c r="O318" s="24"/>
      <c r="P318" s="104"/>
      <c r="Q318" s="104"/>
      <c r="R318" s="104"/>
      <c r="S318" s="104"/>
      <c r="T318" s="104"/>
      <c r="U318" s="104"/>
      <c r="V318" s="104"/>
      <c r="W318" s="104"/>
      <c r="X318" s="104"/>
      <c r="Y318" s="104"/>
      <c r="Z318" s="104">
        <f t="shared" si="4"/>
        <v>6000000</v>
      </c>
      <c r="AA318" s="97" t="s">
        <v>856</v>
      </c>
      <c r="AB318" s="106" t="s">
        <v>817</v>
      </c>
      <c r="AC318" s="107" t="s">
        <v>809</v>
      </c>
    </row>
    <row r="319" spans="2:29" s="27" customFormat="1" ht="132" x14ac:dyDescent="0.15">
      <c r="B319" s="96" t="s">
        <v>30</v>
      </c>
      <c r="C319" s="97" t="s">
        <v>744</v>
      </c>
      <c r="D319" s="97" t="s">
        <v>851</v>
      </c>
      <c r="E319" s="97" t="s">
        <v>803</v>
      </c>
      <c r="F319" s="112" t="s">
        <v>821</v>
      </c>
      <c r="G319" s="97" t="s">
        <v>857</v>
      </c>
      <c r="H319" s="97" t="s">
        <v>858</v>
      </c>
      <c r="I319" s="97" t="s">
        <v>859</v>
      </c>
      <c r="J319" s="100">
        <v>0.5</v>
      </c>
      <c r="K319" s="101" t="s">
        <v>807</v>
      </c>
      <c r="L319" s="102" t="s">
        <v>808</v>
      </c>
      <c r="M319" s="108">
        <v>113460000</v>
      </c>
      <c r="N319" s="109"/>
      <c r="O319" s="110"/>
      <c r="P319" s="104"/>
      <c r="Q319" s="104"/>
      <c r="R319" s="104"/>
      <c r="S319" s="104"/>
      <c r="T319" s="104"/>
      <c r="U319" s="104"/>
      <c r="V319" s="104"/>
      <c r="W319" s="104"/>
      <c r="X319" s="104"/>
      <c r="Y319" s="104"/>
      <c r="Z319" s="104">
        <f t="shared" si="4"/>
        <v>113460000</v>
      </c>
      <c r="AA319" s="97" t="s">
        <v>860</v>
      </c>
      <c r="AB319" s="106" t="s">
        <v>817</v>
      </c>
      <c r="AC319" s="107" t="s">
        <v>809</v>
      </c>
    </row>
    <row r="320" spans="2:29" s="27" customFormat="1" ht="90" x14ac:dyDescent="0.15">
      <c r="B320" s="96" t="s">
        <v>30</v>
      </c>
      <c r="C320" s="97" t="s">
        <v>744</v>
      </c>
      <c r="D320" s="97" t="s">
        <v>861</v>
      </c>
      <c r="E320" s="97" t="s">
        <v>803</v>
      </c>
      <c r="F320" s="98"/>
      <c r="G320" s="99" t="s">
        <v>862</v>
      </c>
      <c r="H320" s="97" t="s">
        <v>863</v>
      </c>
      <c r="I320" s="97" t="s">
        <v>864</v>
      </c>
      <c r="J320" s="100">
        <v>1</v>
      </c>
      <c r="K320" s="101" t="s">
        <v>807</v>
      </c>
      <c r="L320" s="102" t="s">
        <v>808</v>
      </c>
      <c r="M320" s="108">
        <v>6000000</v>
      </c>
      <c r="N320" s="24"/>
      <c r="O320" s="24"/>
      <c r="P320" s="104"/>
      <c r="Q320" s="104"/>
      <c r="R320" s="104"/>
      <c r="S320" s="104"/>
      <c r="T320" s="104"/>
      <c r="U320" s="104"/>
      <c r="V320" s="104"/>
      <c r="W320" s="104"/>
      <c r="X320" s="104"/>
      <c r="Y320" s="104"/>
      <c r="Z320" s="104">
        <f t="shared" si="4"/>
        <v>6000000</v>
      </c>
      <c r="AA320" s="97" t="s">
        <v>865</v>
      </c>
      <c r="AB320" s="106" t="s">
        <v>817</v>
      </c>
      <c r="AC320" s="107" t="s">
        <v>809</v>
      </c>
    </row>
    <row r="321" spans="2:29" s="27" customFormat="1" ht="90" x14ac:dyDescent="0.15">
      <c r="B321" s="96" t="s">
        <v>30</v>
      </c>
      <c r="C321" s="97" t="s">
        <v>744</v>
      </c>
      <c r="D321" s="97" t="s">
        <v>861</v>
      </c>
      <c r="E321" s="97" t="s">
        <v>803</v>
      </c>
      <c r="F321" s="98"/>
      <c r="G321" s="99" t="s">
        <v>804</v>
      </c>
      <c r="H321" s="97" t="s">
        <v>866</v>
      </c>
      <c r="I321" s="97" t="s">
        <v>867</v>
      </c>
      <c r="J321" s="100">
        <v>250</v>
      </c>
      <c r="K321" s="101" t="s">
        <v>807</v>
      </c>
      <c r="L321" s="102" t="s">
        <v>808</v>
      </c>
      <c r="M321" s="103">
        <v>6000000</v>
      </c>
      <c r="N321" s="24"/>
      <c r="O321" s="24"/>
      <c r="P321" s="104"/>
      <c r="Q321" s="104"/>
      <c r="R321" s="104"/>
      <c r="S321" s="104"/>
      <c r="T321" s="104"/>
      <c r="U321" s="104"/>
      <c r="V321" s="104"/>
      <c r="W321" s="104"/>
      <c r="X321" s="104"/>
      <c r="Y321" s="104"/>
      <c r="Z321" s="104">
        <f t="shared" si="4"/>
        <v>6000000</v>
      </c>
      <c r="AA321" s="97" t="s">
        <v>868</v>
      </c>
      <c r="AB321" s="106" t="s">
        <v>817</v>
      </c>
      <c r="AC321" s="107" t="s">
        <v>809</v>
      </c>
    </row>
    <row r="322" spans="2:29" s="27" customFormat="1" ht="90" x14ac:dyDescent="0.15">
      <c r="B322" s="96" t="s">
        <v>30</v>
      </c>
      <c r="C322" s="97" t="s">
        <v>744</v>
      </c>
      <c r="D322" s="97" t="s">
        <v>861</v>
      </c>
      <c r="E322" s="97" t="s">
        <v>803</v>
      </c>
      <c r="F322" s="98">
        <v>20160680810063</v>
      </c>
      <c r="G322" s="97" t="s">
        <v>869</v>
      </c>
      <c r="H322" s="97" t="s">
        <v>870</v>
      </c>
      <c r="I322" s="97" t="s">
        <v>871</v>
      </c>
      <c r="J322" s="100">
        <v>247</v>
      </c>
      <c r="K322" s="101" t="s">
        <v>807</v>
      </c>
      <c r="L322" s="102" t="s">
        <v>808</v>
      </c>
      <c r="M322" s="108">
        <v>30000000</v>
      </c>
      <c r="N322" s="109"/>
      <c r="O322" s="110"/>
      <c r="P322" s="104"/>
      <c r="Q322" s="104"/>
      <c r="R322" s="104"/>
      <c r="S322" s="104"/>
      <c r="T322" s="104"/>
      <c r="U322" s="104"/>
      <c r="V322" s="104"/>
      <c r="W322" s="104"/>
      <c r="X322" s="104"/>
      <c r="Y322" s="104"/>
      <c r="Z322" s="104">
        <f t="shared" si="4"/>
        <v>30000000</v>
      </c>
      <c r="AA322" s="97" t="s">
        <v>872</v>
      </c>
      <c r="AB322" s="106" t="s">
        <v>817</v>
      </c>
      <c r="AC322" s="107" t="s">
        <v>809</v>
      </c>
    </row>
    <row r="323" spans="2:29" s="27" customFormat="1" ht="90" x14ac:dyDescent="0.15">
      <c r="B323" s="96" t="s">
        <v>30</v>
      </c>
      <c r="C323" s="97" t="s">
        <v>744</v>
      </c>
      <c r="D323" s="97" t="s">
        <v>861</v>
      </c>
      <c r="E323" s="97" t="s">
        <v>803</v>
      </c>
      <c r="F323" s="98"/>
      <c r="G323" s="99" t="s">
        <v>873</v>
      </c>
      <c r="H323" s="97" t="s">
        <v>874</v>
      </c>
      <c r="I323" s="97" t="s">
        <v>875</v>
      </c>
      <c r="J323" s="100">
        <v>500</v>
      </c>
      <c r="K323" s="101" t="s">
        <v>807</v>
      </c>
      <c r="L323" s="102" t="s">
        <v>808</v>
      </c>
      <c r="M323" s="103">
        <v>6000000</v>
      </c>
      <c r="N323" s="24"/>
      <c r="O323" s="24"/>
      <c r="P323" s="104"/>
      <c r="Q323" s="104"/>
      <c r="R323" s="104"/>
      <c r="S323" s="104"/>
      <c r="T323" s="104"/>
      <c r="U323" s="104"/>
      <c r="V323" s="104"/>
      <c r="W323" s="104"/>
      <c r="X323" s="104"/>
      <c r="Y323" s="104"/>
      <c r="Z323" s="104">
        <f t="shared" si="4"/>
        <v>6000000</v>
      </c>
      <c r="AA323" s="97" t="s">
        <v>876</v>
      </c>
      <c r="AB323" s="106" t="s">
        <v>817</v>
      </c>
      <c r="AC323" s="107" t="s">
        <v>809</v>
      </c>
    </row>
    <row r="324" spans="2:29" s="27" customFormat="1" ht="90" x14ac:dyDescent="0.15">
      <c r="B324" s="96" t="s">
        <v>30</v>
      </c>
      <c r="C324" s="97" t="s">
        <v>744</v>
      </c>
      <c r="D324" s="97" t="s">
        <v>861</v>
      </c>
      <c r="E324" s="97" t="s">
        <v>803</v>
      </c>
      <c r="F324" s="98">
        <v>20160680810063</v>
      </c>
      <c r="G324" s="97" t="s">
        <v>869</v>
      </c>
      <c r="H324" s="97" t="s">
        <v>877</v>
      </c>
      <c r="I324" s="97" t="s">
        <v>878</v>
      </c>
      <c r="J324" s="100">
        <v>20</v>
      </c>
      <c r="K324" s="101" t="s">
        <v>807</v>
      </c>
      <c r="L324" s="102" t="s">
        <v>808</v>
      </c>
      <c r="M324" s="108">
        <v>595952065</v>
      </c>
      <c r="N324" s="113"/>
      <c r="O324" s="24"/>
      <c r="P324" s="104"/>
      <c r="Q324" s="104"/>
      <c r="R324" s="104"/>
      <c r="S324" s="104"/>
      <c r="T324" s="104"/>
      <c r="U324" s="104"/>
      <c r="V324" s="104"/>
      <c r="W324" s="104"/>
      <c r="X324" s="104"/>
      <c r="Y324" s="104"/>
      <c r="Z324" s="104">
        <f t="shared" ref="Z324:Z387" si="5">SUM(M324:Y324)</f>
        <v>595952065</v>
      </c>
      <c r="AA324" s="97" t="s">
        <v>879</v>
      </c>
      <c r="AB324" s="106" t="s">
        <v>817</v>
      </c>
      <c r="AC324" s="107" t="s">
        <v>809</v>
      </c>
    </row>
    <row r="325" spans="2:29" s="27" customFormat="1" ht="90" x14ac:dyDescent="0.15">
      <c r="B325" s="96" t="s">
        <v>30</v>
      </c>
      <c r="C325" s="97" t="s">
        <v>744</v>
      </c>
      <c r="D325" s="97" t="s">
        <v>861</v>
      </c>
      <c r="E325" s="97" t="s">
        <v>803</v>
      </c>
      <c r="F325" s="98"/>
      <c r="G325" s="97" t="s">
        <v>873</v>
      </c>
      <c r="H325" s="97" t="s">
        <v>880</v>
      </c>
      <c r="I325" s="97" t="s">
        <v>881</v>
      </c>
      <c r="J325" s="100">
        <v>75</v>
      </c>
      <c r="K325" s="101" t="s">
        <v>807</v>
      </c>
      <c r="L325" s="102" t="s">
        <v>808</v>
      </c>
      <c r="M325" s="103">
        <v>6000000</v>
      </c>
      <c r="N325" s="24"/>
      <c r="O325" s="24"/>
      <c r="P325" s="104"/>
      <c r="Q325" s="104"/>
      <c r="R325" s="104"/>
      <c r="S325" s="104"/>
      <c r="T325" s="104"/>
      <c r="U325" s="104"/>
      <c r="V325" s="104"/>
      <c r="W325" s="104"/>
      <c r="X325" s="104"/>
      <c r="Y325" s="104"/>
      <c r="Z325" s="104">
        <f t="shared" si="5"/>
        <v>6000000</v>
      </c>
      <c r="AA325" s="97" t="s">
        <v>882</v>
      </c>
      <c r="AB325" s="106" t="s">
        <v>817</v>
      </c>
      <c r="AC325" s="107" t="s">
        <v>809</v>
      </c>
    </row>
    <row r="326" spans="2:29" s="27" customFormat="1" ht="90" x14ac:dyDescent="0.15">
      <c r="B326" s="96" t="s">
        <v>30</v>
      </c>
      <c r="C326" s="97" t="s">
        <v>744</v>
      </c>
      <c r="D326" s="97" t="s">
        <v>861</v>
      </c>
      <c r="E326" s="97" t="s">
        <v>803</v>
      </c>
      <c r="F326" s="98">
        <v>20160680810063</v>
      </c>
      <c r="G326" s="97" t="s">
        <v>869</v>
      </c>
      <c r="H326" s="97" t="s">
        <v>883</v>
      </c>
      <c r="I326" s="97" t="s">
        <v>884</v>
      </c>
      <c r="J326" s="100">
        <v>3200</v>
      </c>
      <c r="K326" s="101" t="s">
        <v>807</v>
      </c>
      <c r="L326" s="102" t="s">
        <v>808</v>
      </c>
      <c r="M326" s="108">
        <v>316200000</v>
      </c>
      <c r="N326" s="114"/>
      <c r="O326" s="110"/>
      <c r="P326" s="104"/>
      <c r="Q326" s="104"/>
      <c r="R326" s="104"/>
      <c r="S326" s="104"/>
      <c r="T326" s="104"/>
      <c r="U326" s="104"/>
      <c r="V326" s="104"/>
      <c r="W326" s="104"/>
      <c r="X326" s="104"/>
      <c r="Y326" s="104"/>
      <c r="Z326" s="104">
        <f t="shared" si="5"/>
        <v>316200000</v>
      </c>
      <c r="AA326" s="97" t="s">
        <v>885</v>
      </c>
      <c r="AB326" s="106" t="s">
        <v>817</v>
      </c>
      <c r="AC326" s="107" t="s">
        <v>809</v>
      </c>
    </row>
    <row r="327" spans="2:29" s="27" customFormat="1" ht="115.5" x14ac:dyDescent="0.15">
      <c r="B327" s="96" t="s">
        <v>30</v>
      </c>
      <c r="C327" s="97" t="s">
        <v>744</v>
      </c>
      <c r="D327" s="97" t="s">
        <v>861</v>
      </c>
      <c r="E327" s="97" t="s">
        <v>803</v>
      </c>
      <c r="F327" s="98">
        <v>20160680810063</v>
      </c>
      <c r="G327" s="97" t="s">
        <v>869</v>
      </c>
      <c r="H327" s="97" t="s">
        <v>886</v>
      </c>
      <c r="I327" s="97" t="s">
        <v>887</v>
      </c>
      <c r="J327" s="100">
        <v>100</v>
      </c>
      <c r="K327" s="101" t="s">
        <v>807</v>
      </c>
      <c r="L327" s="102" t="s">
        <v>808</v>
      </c>
      <c r="M327" s="108">
        <v>112800000</v>
      </c>
      <c r="N327" s="114"/>
      <c r="O327" s="110"/>
      <c r="P327" s="104"/>
      <c r="Q327" s="104"/>
      <c r="R327" s="104"/>
      <c r="S327" s="104"/>
      <c r="T327" s="104"/>
      <c r="U327" s="104"/>
      <c r="V327" s="104"/>
      <c r="W327" s="104"/>
      <c r="X327" s="104"/>
      <c r="Y327" s="104"/>
      <c r="Z327" s="104">
        <f t="shared" si="5"/>
        <v>112800000</v>
      </c>
      <c r="AA327" s="97" t="s">
        <v>888</v>
      </c>
      <c r="AB327" s="106" t="s">
        <v>817</v>
      </c>
      <c r="AC327" s="107" t="s">
        <v>809</v>
      </c>
    </row>
    <row r="328" spans="2:29" s="27" customFormat="1" ht="90" x14ac:dyDescent="0.15">
      <c r="B328" s="96" t="s">
        <v>30</v>
      </c>
      <c r="C328" s="97" t="s">
        <v>744</v>
      </c>
      <c r="D328" s="97" t="s">
        <v>861</v>
      </c>
      <c r="E328" s="97" t="s">
        <v>803</v>
      </c>
      <c r="F328" s="98">
        <v>20160680810063</v>
      </c>
      <c r="G328" s="97" t="s">
        <v>869</v>
      </c>
      <c r="H328" s="97" t="s">
        <v>889</v>
      </c>
      <c r="I328" s="97" t="s">
        <v>890</v>
      </c>
      <c r="J328" s="100">
        <v>20</v>
      </c>
      <c r="K328" s="101" t="s">
        <v>807</v>
      </c>
      <c r="L328" s="102" t="s">
        <v>808</v>
      </c>
      <c r="M328" s="108">
        <v>300876345</v>
      </c>
      <c r="N328" s="115"/>
      <c r="O328" s="110"/>
      <c r="P328" s="104"/>
      <c r="Q328" s="104"/>
      <c r="R328" s="104"/>
      <c r="S328" s="104"/>
      <c r="T328" s="104"/>
      <c r="U328" s="104"/>
      <c r="V328" s="104"/>
      <c r="W328" s="104"/>
      <c r="X328" s="104"/>
      <c r="Y328" s="104"/>
      <c r="Z328" s="104">
        <f t="shared" si="5"/>
        <v>300876345</v>
      </c>
      <c r="AA328" s="97" t="s">
        <v>891</v>
      </c>
      <c r="AB328" s="106" t="s">
        <v>817</v>
      </c>
      <c r="AC328" s="107" t="s">
        <v>809</v>
      </c>
    </row>
    <row r="329" spans="2:29" s="27" customFormat="1" ht="198" x14ac:dyDescent="0.15">
      <c r="B329" s="96" t="s">
        <v>30</v>
      </c>
      <c r="C329" s="97" t="s">
        <v>744</v>
      </c>
      <c r="D329" s="97" t="s">
        <v>892</v>
      </c>
      <c r="E329" s="97" t="s">
        <v>803</v>
      </c>
      <c r="F329" s="98">
        <v>20160680810036</v>
      </c>
      <c r="G329" s="97" t="s">
        <v>893</v>
      </c>
      <c r="H329" s="97" t="s">
        <v>894</v>
      </c>
      <c r="I329" s="97" t="s">
        <v>895</v>
      </c>
      <c r="J329" s="100">
        <v>0.5</v>
      </c>
      <c r="K329" s="101" t="s">
        <v>896</v>
      </c>
      <c r="L329" s="102" t="s">
        <v>897</v>
      </c>
      <c r="M329" s="108">
        <v>323160059</v>
      </c>
      <c r="N329" s="114"/>
      <c r="O329" s="110"/>
      <c r="P329" s="104"/>
      <c r="Q329" s="104"/>
      <c r="R329" s="104"/>
      <c r="S329" s="104"/>
      <c r="T329" s="104"/>
      <c r="U329" s="104"/>
      <c r="V329" s="104"/>
      <c r="W329" s="104"/>
      <c r="X329" s="104"/>
      <c r="Y329" s="104"/>
      <c r="Z329" s="104">
        <f t="shared" si="5"/>
        <v>323160059</v>
      </c>
      <c r="AA329" s="97" t="s">
        <v>898</v>
      </c>
      <c r="AB329" s="106" t="s">
        <v>817</v>
      </c>
      <c r="AC329" s="107" t="s">
        <v>809</v>
      </c>
    </row>
    <row r="330" spans="2:29" s="27" customFormat="1" ht="90" x14ac:dyDescent="0.15">
      <c r="B330" s="96" t="s">
        <v>30</v>
      </c>
      <c r="C330" s="97" t="s">
        <v>744</v>
      </c>
      <c r="D330" s="97" t="s">
        <v>892</v>
      </c>
      <c r="E330" s="97" t="s">
        <v>803</v>
      </c>
      <c r="F330" s="98"/>
      <c r="G330" s="99" t="s">
        <v>873</v>
      </c>
      <c r="H330" s="97" t="s">
        <v>899</v>
      </c>
      <c r="I330" s="97" t="s">
        <v>900</v>
      </c>
      <c r="J330" s="100">
        <v>0.5</v>
      </c>
      <c r="K330" s="101" t="s">
        <v>749</v>
      </c>
      <c r="L330" s="102" t="s">
        <v>498</v>
      </c>
      <c r="M330" s="108">
        <v>6000000</v>
      </c>
      <c r="N330" s="24"/>
      <c r="O330" s="24"/>
      <c r="P330" s="104"/>
      <c r="Q330" s="104"/>
      <c r="R330" s="104"/>
      <c r="S330" s="104"/>
      <c r="T330" s="104"/>
      <c r="U330" s="104"/>
      <c r="V330" s="104"/>
      <c r="W330" s="104"/>
      <c r="X330" s="104"/>
      <c r="Y330" s="104"/>
      <c r="Z330" s="104">
        <f t="shared" si="5"/>
        <v>6000000</v>
      </c>
      <c r="AA330" s="97" t="s">
        <v>901</v>
      </c>
      <c r="AB330" s="106" t="s">
        <v>817</v>
      </c>
      <c r="AC330" s="107" t="s">
        <v>809</v>
      </c>
    </row>
    <row r="331" spans="2:29" s="27" customFormat="1" ht="90" x14ac:dyDescent="0.15">
      <c r="B331" s="96" t="s">
        <v>30</v>
      </c>
      <c r="C331" s="97" t="s">
        <v>744</v>
      </c>
      <c r="D331" s="97" t="s">
        <v>892</v>
      </c>
      <c r="E331" s="97" t="s">
        <v>803</v>
      </c>
      <c r="F331" s="98">
        <v>20160680810037</v>
      </c>
      <c r="G331" s="97" t="s">
        <v>902</v>
      </c>
      <c r="H331" s="255" t="s">
        <v>903</v>
      </c>
      <c r="I331" s="116" t="s">
        <v>904</v>
      </c>
      <c r="J331" s="100">
        <v>0.75</v>
      </c>
      <c r="K331" s="101" t="s">
        <v>749</v>
      </c>
      <c r="L331" s="102" t="s">
        <v>498</v>
      </c>
      <c r="M331" s="108">
        <f>122846954+500150</f>
        <v>123347104</v>
      </c>
      <c r="N331" s="115"/>
      <c r="O331" s="110"/>
      <c r="P331" s="104"/>
      <c r="Q331" s="104"/>
      <c r="R331" s="104"/>
      <c r="S331" s="104"/>
      <c r="T331" s="104"/>
      <c r="U331" s="104"/>
      <c r="V331" s="104"/>
      <c r="W331" s="104"/>
      <c r="X331" s="104"/>
      <c r="Y331" s="104"/>
      <c r="Z331" s="104">
        <f t="shared" si="5"/>
        <v>123347104</v>
      </c>
      <c r="AA331" s="97" t="s">
        <v>905</v>
      </c>
      <c r="AB331" s="106" t="s">
        <v>817</v>
      </c>
      <c r="AC331" s="107" t="s">
        <v>809</v>
      </c>
    </row>
    <row r="332" spans="2:29" s="27" customFormat="1" ht="90" x14ac:dyDescent="0.15">
      <c r="B332" s="96" t="s">
        <v>30</v>
      </c>
      <c r="C332" s="97" t="s">
        <v>744</v>
      </c>
      <c r="D332" s="97" t="s">
        <v>892</v>
      </c>
      <c r="E332" s="97" t="s">
        <v>803</v>
      </c>
      <c r="F332" s="98"/>
      <c r="G332" s="99" t="s">
        <v>906</v>
      </c>
      <c r="H332" s="97" t="s">
        <v>907</v>
      </c>
      <c r="I332" s="97" t="s">
        <v>908</v>
      </c>
      <c r="J332" s="100">
        <v>1</v>
      </c>
      <c r="K332" s="101" t="s">
        <v>749</v>
      </c>
      <c r="L332" s="102" t="s">
        <v>498</v>
      </c>
      <c r="M332" s="103">
        <v>22898000</v>
      </c>
      <c r="N332" s="24"/>
      <c r="O332" s="24"/>
      <c r="P332" s="104"/>
      <c r="Q332" s="104"/>
      <c r="R332" s="104"/>
      <c r="S332" s="104"/>
      <c r="T332" s="104"/>
      <c r="U332" s="104"/>
      <c r="V332" s="104"/>
      <c r="W332" s="104"/>
      <c r="X332" s="104"/>
      <c r="Y332" s="104"/>
      <c r="Z332" s="104">
        <f t="shared" si="5"/>
        <v>22898000</v>
      </c>
      <c r="AA332" s="97" t="s">
        <v>909</v>
      </c>
      <c r="AB332" s="106" t="s">
        <v>817</v>
      </c>
      <c r="AC332" s="107" t="s">
        <v>809</v>
      </c>
    </row>
    <row r="333" spans="2:29" s="27" customFormat="1" ht="90" x14ac:dyDescent="0.15">
      <c r="B333" s="96" t="s">
        <v>30</v>
      </c>
      <c r="C333" s="97" t="s">
        <v>744</v>
      </c>
      <c r="D333" s="97" t="s">
        <v>892</v>
      </c>
      <c r="E333" s="97" t="s">
        <v>803</v>
      </c>
      <c r="F333" s="98">
        <v>20160680810037</v>
      </c>
      <c r="G333" s="97" t="s">
        <v>902</v>
      </c>
      <c r="H333" s="97" t="s">
        <v>910</v>
      </c>
      <c r="I333" s="97" t="s">
        <v>911</v>
      </c>
      <c r="J333" s="100">
        <v>1</v>
      </c>
      <c r="K333" s="101" t="s">
        <v>749</v>
      </c>
      <c r="L333" s="102" t="s">
        <v>498</v>
      </c>
      <c r="M333" s="108">
        <v>68333833</v>
      </c>
      <c r="N333" s="117"/>
      <c r="O333" s="110"/>
      <c r="P333" s="104"/>
      <c r="Q333" s="104"/>
      <c r="R333" s="104"/>
      <c r="S333" s="104"/>
      <c r="T333" s="104"/>
      <c r="U333" s="104"/>
      <c r="V333" s="104"/>
      <c r="W333" s="104"/>
      <c r="X333" s="104"/>
      <c r="Y333" s="104"/>
      <c r="Z333" s="104">
        <f t="shared" si="5"/>
        <v>68333833</v>
      </c>
      <c r="AA333" s="97" t="s">
        <v>912</v>
      </c>
      <c r="AB333" s="106" t="s">
        <v>817</v>
      </c>
      <c r="AC333" s="107" t="s">
        <v>809</v>
      </c>
    </row>
    <row r="334" spans="2:29" s="27" customFormat="1" ht="90.75" x14ac:dyDescent="0.15">
      <c r="B334" s="96" t="s">
        <v>30</v>
      </c>
      <c r="C334" s="97" t="s">
        <v>744</v>
      </c>
      <c r="D334" s="97" t="s">
        <v>892</v>
      </c>
      <c r="E334" s="97" t="s">
        <v>803</v>
      </c>
      <c r="F334" s="98">
        <v>20160680810037</v>
      </c>
      <c r="G334" s="97" t="s">
        <v>902</v>
      </c>
      <c r="H334" s="97" t="s">
        <v>913</v>
      </c>
      <c r="I334" s="97" t="s">
        <v>914</v>
      </c>
      <c r="J334" s="100">
        <v>4</v>
      </c>
      <c r="K334" s="101" t="s">
        <v>749</v>
      </c>
      <c r="L334" s="102" t="s">
        <v>498</v>
      </c>
      <c r="M334" s="108">
        <v>521511022</v>
      </c>
      <c r="N334" s="117"/>
      <c r="O334" s="110"/>
      <c r="P334" s="104"/>
      <c r="Q334" s="104"/>
      <c r="R334" s="104"/>
      <c r="S334" s="104"/>
      <c r="T334" s="104"/>
      <c r="U334" s="104"/>
      <c r="V334" s="104"/>
      <c r="W334" s="104"/>
      <c r="X334" s="104"/>
      <c r="Y334" s="104"/>
      <c r="Z334" s="104">
        <f t="shared" si="5"/>
        <v>521511022</v>
      </c>
      <c r="AA334" s="97" t="s">
        <v>915</v>
      </c>
      <c r="AB334" s="106" t="s">
        <v>817</v>
      </c>
      <c r="AC334" s="107" t="s">
        <v>809</v>
      </c>
    </row>
    <row r="335" spans="2:29" s="27" customFormat="1" ht="90.75" x14ac:dyDescent="0.15">
      <c r="B335" s="96" t="s">
        <v>30</v>
      </c>
      <c r="C335" s="97" t="s">
        <v>744</v>
      </c>
      <c r="D335" s="97" t="s">
        <v>892</v>
      </c>
      <c r="E335" s="97" t="s">
        <v>803</v>
      </c>
      <c r="F335" s="98">
        <v>20160680810040</v>
      </c>
      <c r="G335" s="97" t="s">
        <v>916</v>
      </c>
      <c r="H335" s="97" t="s">
        <v>917</v>
      </c>
      <c r="I335" s="97" t="s">
        <v>918</v>
      </c>
      <c r="J335" s="100">
        <v>1</v>
      </c>
      <c r="K335" s="101" t="s">
        <v>749</v>
      </c>
      <c r="L335" s="102" t="s">
        <v>498</v>
      </c>
      <c r="M335" s="108">
        <v>150000000</v>
      </c>
      <c r="N335" s="24"/>
      <c r="O335" s="110"/>
      <c r="P335" s="104"/>
      <c r="Q335" s="104"/>
      <c r="R335" s="104"/>
      <c r="S335" s="104"/>
      <c r="T335" s="104"/>
      <c r="U335" s="104"/>
      <c r="V335" s="104"/>
      <c r="W335" s="104"/>
      <c r="X335" s="104"/>
      <c r="Y335" s="104"/>
      <c r="Z335" s="104">
        <f t="shared" si="5"/>
        <v>150000000</v>
      </c>
      <c r="AA335" s="97" t="s">
        <v>919</v>
      </c>
      <c r="AB335" s="106" t="s">
        <v>817</v>
      </c>
      <c r="AC335" s="107" t="s">
        <v>809</v>
      </c>
    </row>
    <row r="336" spans="2:29" s="27" customFormat="1" ht="90" x14ac:dyDescent="0.15">
      <c r="B336" s="96" t="s">
        <v>30</v>
      </c>
      <c r="C336" s="97" t="s">
        <v>744</v>
      </c>
      <c r="D336" s="97" t="s">
        <v>892</v>
      </c>
      <c r="E336" s="97" t="s">
        <v>803</v>
      </c>
      <c r="F336" s="98"/>
      <c r="G336" s="99" t="s">
        <v>804</v>
      </c>
      <c r="H336" s="97" t="s">
        <v>920</v>
      </c>
      <c r="I336" s="97" t="s">
        <v>921</v>
      </c>
      <c r="J336" s="100">
        <v>1</v>
      </c>
      <c r="K336" s="101" t="s">
        <v>749</v>
      </c>
      <c r="L336" s="102" t="s">
        <v>498</v>
      </c>
      <c r="M336" s="103">
        <v>6000000</v>
      </c>
      <c r="N336" s="24"/>
      <c r="O336" s="24"/>
      <c r="P336" s="104"/>
      <c r="Q336" s="104"/>
      <c r="R336" s="104"/>
      <c r="S336" s="104"/>
      <c r="T336" s="104"/>
      <c r="U336" s="104"/>
      <c r="V336" s="104"/>
      <c r="W336" s="104"/>
      <c r="X336" s="104"/>
      <c r="Y336" s="104"/>
      <c r="Z336" s="104">
        <f t="shared" si="5"/>
        <v>6000000</v>
      </c>
      <c r="AA336" s="97" t="s">
        <v>922</v>
      </c>
      <c r="AB336" s="106" t="s">
        <v>817</v>
      </c>
      <c r="AC336" s="107" t="s">
        <v>809</v>
      </c>
    </row>
    <row r="337" spans="2:29" s="27" customFormat="1" ht="90" x14ac:dyDescent="0.15">
      <c r="B337" s="96" t="s">
        <v>30</v>
      </c>
      <c r="C337" s="97" t="s">
        <v>744</v>
      </c>
      <c r="D337" s="97" t="s">
        <v>892</v>
      </c>
      <c r="E337" s="97" t="s">
        <v>803</v>
      </c>
      <c r="F337" s="98"/>
      <c r="G337" s="99" t="s">
        <v>804</v>
      </c>
      <c r="H337" s="97" t="s">
        <v>923</v>
      </c>
      <c r="I337" s="97" t="s">
        <v>924</v>
      </c>
      <c r="J337" s="100">
        <v>1</v>
      </c>
      <c r="K337" s="101" t="s">
        <v>807</v>
      </c>
      <c r="L337" s="102" t="s">
        <v>808</v>
      </c>
      <c r="M337" s="103">
        <v>6000000</v>
      </c>
      <c r="N337" s="24"/>
      <c r="O337" s="24"/>
      <c r="P337" s="104"/>
      <c r="Q337" s="104"/>
      <c r="R337" s="104"/>
      <c r="S337" s="104"/>
      <c r="T337" s="104"/>
      <c r="U337" s="104"/>
      <c r="V337" s="104"/>
      <c r="W337" s="104"/>
      <c r="X337" s="104"/>
      <c r="Y337" s="104"/>
      <c r="Z337" s="104">
        <f t="shared" si="5"/>
        <v>6000000</v>
      </c>
      <c r="AA337" s="97" t="s">
        <v>925</v>
      </c>
      <c r="AB337" s="106" t="s">
        <v>817</v>
      </c>
      <c r="AC337" s="107" t="s">
        <v>809</v>
      </c>
    </row>
    <row r="338" spans="2:29" s="27" customFormat="1" ht="90" x14ac:dyDescent="0.15">
      <c r="B338" s="96" t="s">
        <v>30</v>
      </c>
      <c r="C338" s="97" t="s">
        <v>744</v>
      </c>
      <c r="D338" s="97" t="s">
        <v>892</v>
      </c>
      <c r="E338" s="97" t="s">
        <v>803</v>
      </c>
      <c r="F338" s="98"/>
      <c r="G338" s="99" t="s">
        <v>804</v>
      </c>
      <c r="H338" s="97" t="s">
        <v>926</v>
      </c>
      <c r="I338" s="97" t="s">
        <v>927</v>
      </c>
      <c r="J338" s="100">
        <v>2</v>
      </c>
      <c r="K338" s="101" t="s">
        <v>807</v>
      </c>
      <c r="L338" s="102" t="s">
        <v>808</v>
      </c>
      <c r="M338" s="103">
        <v>25905546</v>
      </c>
      <c r="N338" s="24"/>
      <c r="O338" s="24"/>
      <c r="P338" s="104"/>
      <c r="Q338" s="104"/>
      <c r="R338" s="104"/>
      <c r="S338" s="104"/>
      <c r="T338" s="104"/>
      <c r="U338" s="104"/>
      <c r="V338" s="104"/>
      <c r="W338" s="104"/>
      <c r="X338" s="104"/>
      <c r="Y338" s="104"/>
      <c r="Z338" s="104">
        <f t="shared" si="5"/>
        <v>25905546</v>
      </c>
      <c r="AA338" s="97" t="s">
        <v>928</v>
      </c>
      <c r="AB338" s="106" t="s">
        <v>817</v>
      </c>
      <c r="AC338" s="107" t="s">
        <v>809</v>
      </c>
    </row>
    <row r="339" spans="2:29" s="27" customFormat="1" ht="70.5" hidden="1" x14ac:dyDescent="0.15">
      <c r="B339" s="13" t="s">
        <v>30</v>
      </c>
      <c r="C339" s="14" t="s">
        <v>744</v>
      </c>
      <c r="D339" s="14" t="s">
        <v>929</v>
      </c>
      <c r="E339" s="14" t="s">
        <v>930</v>
      </c>
      <c r="F339" s="15">
        <v>20160680810032</v>
      </c>
      <c r="G339" s="118" t="s">
        <v>931</v>
      </c>
      <c r="H339" s="14" t="s">
        <v>932</v>
      </c>
      <c r="I339" s="17" t="s">
        <v>933</v>
      </c>
      <c r="J339" s="52">
        <v>300</v>
      </c>
      <c r="K339" s="19" t="s">
        <v>934</v>
      </c>
      <c r="L339" s="20" t="s">
        <v>935</v>
      </c>
      <c r="M339" s="21"/>
      <c r="N339" s="23"/>
      <c r="O339" s="53"/>
      <c r="P339" s="23"/>
      <c r="Q339" s="23"/>
      <c r="R339" s="23"/>
      <c r="S339" s="24">
        <v>200000000</v>
      </c>
      <c r="T339" s="23"/>
      <c r="U339" s="22"/>
      <c r="V339" s="23"/>
      <c r="W339" s="23"/>
      <c r="X339" s="23"/>
      <c r="Y339" s="22">
        <v>395457337.67000002</v>
      </c>
      <c r="Z339" s="24">
        <f t="shared" si="5"/>
        <v>595457337.67000008</v>
      </c>
      <c r="AA339" s="25"/>
      <c r="AB339" s="25"/>
      <c r="AC339" s="38" t="s">
        <v>936</v>
      </c>
    </row>
    <row r="340" spans="2:29" s="27" customFormat="1" ht="90.75" hidden="1" x14ac:dyDescent="0.15">
      <c r="B340" s="13" t="s">
        <v>30</v>
      </c>
      <c r="C340" s="14" t="s">
        <v>744</v>
      </c>
      <c r="D340" s="14" t="s">
        <v>929</v>
      </c>
      <c r="E340" s="14" t="s">
        <v>930</v>
      </c>
      <c r="F340" s="15">
        <v>20120680810106</v>
      </c>
      <c r="G340" s="118" t="s">
        <v>937</v>
      </c>
      <c r="H340" s="14" t="s">
        <v>938</v>
      </c>
      <c r="I340" s="17" t="s">
        <v>939</v>
      </c>
      <c r="J340" s="119">
        <v>50</v>
      </c>
      <c r="K340" s="19" t="s">
        <v>934</v>
      </c>
      <c r="L340" s="20" t="s">
        <v>935</v>
      </c>
      <c r="M340" s="21"/>
      <c r="N340" s="23"/>
      <c r="O340" s="53"/>
      <c r="P340" s="23"/>
      <c r="Q340" s="23"/>
      <c r="R340" s="23"/>
      <c r="S340" s="24">
        <v>100000000</v>
      </c>
      <c r="T340" s="23"/>
      <c r="U340" s="22"/>
      <c r="V340" s="23"/>
      <c r="W340" s="23"/>
      <c r="X340" s="23"/>
      <c r="Y340" s="22">
        <v>217413890.91999999</v>
      </c>
      <c r="Z340" s="24">
        <f t="shared" si="5"/>
        <v>317413890.91999996</v>
      </c>
      <c r="AA340" s="25"/>
      <c r="AB340" s="25"/>
      <c r="AC340" s="38" t="s">
        <v>936</v>
      </c>
    </row>
    <row r="341" spans="2:29" s="27" customFormat="1" ht="70.5" hidden="1" x14ac:dyDescent="0.15">
      <c r="B341" s="13" t="s">
        <v>30</v>
      </c>
      <c r="C341" s="14" t="s">
        <v>744</v>
      </c>
      <c r="D341" s="14" t="s">
        <v>929</v>
      </c>
      <c r="E341" s="14" t="s">
        <v>930</v>
      </c>
      <c r="F341" s="15">
        <v>20170680810022</v>
      </c>
      <c r="G341" s="16" t="s">
        <v>940</v>
      </c>
      <c r="H341" s="14" t="s">
        <v>941</v>
      </c>
      <c r="I341" s="17" t="s">
        <v>942</v>
      </c>
      <c r="J341" s="52">
        <v>0.33</v>
      </c>
      <c r="K341" s="19" t="s">
        <v>934</v>
      </c>
      <c r="L341" s="20" t="s">
        <v>935</v>
      </c>
      <c r="M341" s="21"/>
      <c r="N341" s="23"/>
      <c r="O341" s="24"/>
      <c r="P341" s="23"/>
      <c r="Q341" s="23"/>
      <c r="R341" s="23"/>
      <c r="S341" s="23"/>
      <c r="T341" s="23"/>
      <c r="U341" s="22"/>
      <c r="V341" s="23"/>
      <c r="W341" s="23"/>
      <c r="X341" s="23"/>
      <c r="Y341" s="22">
        <v>98766210.689999998</v>
      </c>
      <c r="Z341" s="24">
        <f t="shared" si="5"/>
        <v>98766210.689999998</v>
      </c>
      <c r="AA341" s="25"/>
      <c r="AB341" s="25"/>
      <c r="AC341" s="38" t="s">
        <v>936</v>
      </c>
    </row>
    <row r="342" spans="2:29" s="27" customFormat="1" ht="70.5" hidden="1" x14ac:dyDescent="0.15">
      <c r="B342" s="13" t="s">
        <v>30</v>
      </c>
      <c r="C342" s="14" t="s">
        <v>744</v>
      </c>
      <c r="D342" s="14" t="s">
        <v>929</v>
      </c>
      <c r="E342" s="14" t="s">
        <v>930</v>
      </c>
      <c r="F342" s="15">
        <v>20170680810018</v>
      </c>
      <c r="G342" s="118" t="s">
        <v>943</v>
      </c>
      <c r="H342" s="14" t="s">
        <v>944</v>
      </c>
      <c r="I342" s="17" t="s">
        <v>945</v>
      </c>
      <c r="J342" s="120">
        <v>0.25</v>
      </c>
      <c r="K342" s="19" t="s">
        <v>934</v>
      </c>
      <c r="L342" s="20" t="s">
        <v>935</v>
      </c>
      <c r="M342" s="28">
        <v>0</v>
      </c>
      <c r="N342" s="23"/>
      <c r="O342" s="24">
        <v>1981337485</v>
      </c>
      <c r="P342" s="23"/>
      <c r="Q342" s="23"/>
      <c r="R342" s="23"/>
      <c r="S342" s="23"/>
      <c r="T342" s="23"/>
      <c r="U342" s="22"/>
      <c r="V342" s="23"/>
      <c r="W342" s="23"/>
      <c r="X342" s="23"/>
      <c r="Y342" s="24">
        <v>3277006734</v>
      </c>
      <c r="Z342" s="24">
        <f t="shared" si="5"/>
        <v>5258344219</v>
      </c>
      <c r="AA342" s="25"/>
      <c r="AB342" s="25"/>
      <c r="AC342" s="38" t="s">
        <v>936</v>
      </c>
    </row>
    <row r="343" spans="2:29" s="27" customFormat="1" ht="70.5" hidden="1" x14ac:dyDescent="0.15">
      <c r="B343" s="13" t="s">
        <v>30</v>
      </c>
      <c r="C343" s="14" t="s">
        <v>744</v>
      </c>
      <c r="D343" s="14" t="s">
        <v>929</v>
      </c>
      <c r="E343" s="14" t="s">
        <v>930</v>
      </c>
      <c r="F343" s="15"/>
      <c r="G343" s="16"/>
      <c r="H343" s="14" t="s">
        <v>946</v>
      </c>
      <c r="I343" s="17" t="s">
        <v>947</v>
      </c>
      <c r="J343" s="120">
        <v>0.33</v>
      </c>
      <c r="K343" s="19" t="s">
        <v>934</v>
      </c>
      <c r="L343" s="20" t="s">
        <v>935</v>
      </c>
      <c r="M343" s="21"/>
      <c r="N343" s="23"/>
      <c r="O343" s="24"/>
      <c r="P343" s="23"/>
      <c r="Q343" s="23"/>
      <c r="R343" s="23"/>
      <c r="S343" s="23"/>
      <c r="T343" s="23"/>
      <c r="U343" s="22"/>
      <c r="V343" s="23"/>
      <c r="W343" s="23"/>
      <c r="X343" s="23"/>
      <c r="Y343" s="22"/>
      <c r="Z343" s="24">
        <f t="shared" si="5"/>
        <v>0</v>
      </c>
      <c r="AA343" s="25"/>
      <c r="AB343" s="25"/>
      <c r="AC343" s="38" t="s">
        <v>936</v>
      </c>
    </row>
    <row r="344" spans="2:29" s="27" customFormat="1" ht="70.5" hidden="1" x14ac:dyDescent="0.15">
      <c r="B344" s="13" t="s">
        <v>30</v>
      </c>
      <c r="C344" s="14" t="s">
        <v>744</v>
      </c>
      <c r="D344" s="14" t="s">
        <v>929</v>
      </c>
      <c r="E344" s="14" t="s">
        <v>930</v>
      </c>
      <c r="F344" s="15" t="s">
        <v>407</v>
      </c>
      <c r="G344" s="118" t="s">
        <v>948</v>
      </c>
      <c r="H344" s="14" t="s">
        <v>949</v>
      </c>
      <c r="I344" s="17" t="s">
        <v>950</v>
      </c>
      <c r="J344" s="52" t="s">
        <v>57</v>
      </c>
      <c r="K344" s="19" t="s">
        <v>934</v>
      </c>
      <c r="L344" s="20" t="s">
        <v>935</v>
      </c>
      <c r="M344" s="21"/>
      <c r="N344" s="23"/>
      <c r="O344" s="53"/>
      <c r="P344" s="23"/>
      <c r="Q344" s="23"/>
      <c r="R344" s="23"/>
      <c r="S344" s="23"/>
      <c r="T344" s="23"/>
      <c r="U344" s="22"/>
      <c r="V344" s="23"/>
      <c r="W344" s="23"/>
      <c r="X344" s="23"/>
      <c r="Y344" s="22"/>
      <c r="Z344" s="24">
        <f t="shared" si="5"/>
        <v>0</v>
      </c>
      <c r="AA344" s="25"/>
      <c r="AB344" s="25"/>
      <c r="AC344" s="38" t="s">
        <v>936</v>
      </c>
    </row>
    <row r="345" spans="2:29" s="27" customFormat="1" ht="70.5" hidden="1" x14ac:dyDescent="0.15">
      <c r="B345" s="13" t="s">
        <v>30</v>
      </c>
      <c r="C345" s="14" t="s">
        <v>744</v>
      </c>
      <c r="D345" s="14" t="s">
        <v>929</v>
      </c>
      <c r="E345" s="14" t="s">
        <v>951</v>
      </c>
      <c r="F345" s="15">
        <v>20160680810032</v>
      </c>
      <c r="G345" s="118" t="s">
        <v>952</v>
      </c>
      <c r="H345" s="14" t="s">
        <v>953</v>
      </c>
      <c r="I345" s="17" t="s">
        <v>954</v>
      </c>
      <c r="J345" s="119">
        <v>50</v>
      </c>
      <c r="K345" s="19" t="s">
        <v>934</v>
      </c>
      <c r="L345" s="20" t="s">
        <v>935</v>
      </c>
      <c r="M345" s="21"/>
      <c r="N345" s="23"/>
      <c r="O345" s="24"/>
      <c r="P345" s="23"/>
      <c r="Q345" s="23"/>
      <c r="R345" s="23"/>
      <c r="S345" s="24">
        <v>100000000</v>
      </c>
      <c r="T345" s="23"/>
      <c r="U345" s="22"/>
      <c r="V345" s="23"/>
      <c r="W345" s="23"/>
      <c r="X345" s="23"/>
      <c r="Y345" s="22"/>
      <c r="Z345" s="24">
        <f t="shared" si="5"/>
        <v>100000000</v>
      </c>
      <c r="AA345" s="25"/>
      <c r="AB345" s="25"/>
      <c r="AC345" s="38" t="s">
        <v>936</v>
      </c>
    </row>
    <row r="346" spans="2:29" s="27" customFormat="1" ht="70.5" hidden="1" x14ac:dyDescent="0.15">
      <c r="B346" s="13" t="s">
        <v>30</v>
      </c>
      <c r="C346" s="14" t="s">
        <v>744</v>
      </c>
      <c r="D346" s="14" t="s">
        <v>929</v>
      </c>
      <c r="E346" s="14" t="s">
        <v>951</v>
      </c>
      <c r="F346" s="15">
        <v>20160680810027</v>
      </c>
      <c r="G346" s="118" t="s">
        <v>955</v>
      </c>
      <c r="H346" s="14" t="s">
        <v>956</v>
      </c>
      <c r="I346" s="17" t="s">
        <v>957</v>
      </c>
      <c r="J346" s="29">
        <v>25</v>
      </c>
      <c r="K346" s="19" t="s">
        <v>934</v>
      </c>
      <c r="L346" s="20" t="s">
        <v>935</v>
      </c>
      <c r="M346" s="21"/>
      <c r="N346" s="23"/>
      <c r="O346" s="24"/>
      <c r="P346" s="23"/>
      <c r="Q346" s="23"/>
      <c r="R346" s="23"/>
      <c r="S346" s="24">
        <v>50000000</v>
      </c>
      <c r="T346" s="23"/>
      <c r="U346" s="22"/>
      <c r="V346" s="23"/>
      <c r="W346" s="23"/>
      <c r="X346" s="23"/>
      <c r="Y346" s="22"/>
      <c r="Z346" s="24">
        <f t="shared" si="5"/>
        <v>50000000</v>
      </c>
      <c r="AA346" s="25"/>
      <c r="AB346" s="25"/>
      <c r="AC346" s="38" t="s">
        <v>936</v>
      </c>
    </row>
    <row r="347" spans="2:29" s="27" customFormat="1" ht="70.5" hidden="1" x14ac:dyDescent="0.15">
      <c r="B347" s="13" t="s">
        <v>30</v>
      </c>
      <c r="C347" s="14" t="s">
        <v>744</v>
      </c>
      <c r="D347" s="14" t="s">
        <v>929</v>
      </c>
      <c r="E347" s="14" t="s">
        <v>951</v>
      </c>
      <c r="F347" s="15">
        <v>20170680810026</v>
      </c>
      <c r="G347" s="118" t="s">
        <v>958</v>
      </c>
      <c r="H347" s="42" t="s">
        <v>959</v>
      </c>
      <c r="I347" s="47" t="s">
        <v>945</v>
      </c>
      <c r="J347" s="121">
        <v>0.25</v>
      </c>
      <c r="K347" s="19" t="s">
        <v>934</v>
      </c>
      <c r="L347" s="20" t="s">
        <v>935</v>
      </c>
      <c r="M347" s="28"/>
      <c r="N347" s="23"/>
      <c r="O347" s="24"/>
      <c r="P347" s="23"/>
      <c r="Q347" s="23"/>
      <c r="R347" s="23"/>
      <c r="S347" s="23"/>
      <c r="T347" s="23"/>
      <c r="U347" s="22"/>
      <c r="V347" s="23"/>
      <c r="W347" s="23"/>
      <c r="X347" s="23"/>
      <c r="Y347" s="24">
        <v>3438344219</v>
      </c>
      <c r="Z347" s="24">
        <f t="shared" si="5"/>
        <v>3438344219</v>
      </c>
      <c r="AA347" s="25"/>
      <c r="AB347" s="25"/>
      <c r="AC347" s="38" t="s">
        <v>936</v>
      </c>
    </row>
    <row r="348" spans="2:29" s="27" customFormat="1" ht="82.5" hidden="1" x14ac:dyDescent="0.15">
      <c r="B348" s="13" t="s">
        <v>30</v>
      </c>
      <c r="C348" s="14" t="s">
        <v>744</v>
      </c>
      <c r="D348" s="14" t="s">
        <v>929</v>
      </c>
      <c r="E348" s="14" t="s">
        <v>951</v>
      </c>
      <c r="F348" s="15">
        <v>20170680810008</v>
      </c>
      <c r="G348" s="118" t="s">
        <v>960</v>
      </c>
      <c r="H348" s="42" t="s">
        <v>961</v>
      </c>
      <c r="I348" s="47" t="s">
        <v>962</v>
      </c>
      <c r="J348" s="52">
        <v>1</v>
      </c>
      <c r="K348" s="19" t="s">
        <v>934</v>
      </c>
      <c r="L348" s="20" t="s">
        <v>935</v>
      </c>
      <c r="M348" s="51"/>
      <c r="N348" s="23"/>
      <c r="O348" s="24"/>
      <c r="P348" s="23"/>
      <c r="Q348" s="23"/>
      <c r="R348" s="23"/>
      <c r="S348" s="23"/>
      <c r="T348" s="23"/>
      <c r="U348" s="22"/>
      <c r="V348" s="23"/>
      <c r="W348" s="23"/>
      <c r="X348" s="23"/>
      <c r="Y348" s="22">
        <f>656251548+-177643548.57</f>
        <v>478607999.43000001</v>
      </c>
      <c r="Z348" s="24">
        <f t="shared" si="5"/>
        <v>478607999.43000001</v>
      </c>
      <c r="AA348" s="25"/>
      <c r="AB348" s="25"/>
      <c r="AC348" s="38" t="s">
        <v>936</v>
      </c>
    </row>
    <row r="349" spans="2:29" s="27" customFormat="1" ht="49.5" hidden="1" x14ac:dyDescent="0.15">
      <c r="B349" s="13"/>
      <c r="C349" s="14" t="s">
        <v>744</v>
      </c>
      <c r="D349" s="14" t="s">
        <v>929</v>
      </c>
      <c r="E349" s="14" t="s">
        <v>951</v>
      </c>
      <c r="F349" s="15"/>
      <c r="G349" s="118"/>
      <c r="H349" s="29" t="s">
        <v>963</v>
      </c>
      <c r="I349" s="47"/>
      <c r="J349" s="52">
        <v>1</v>
      </c>
      <c r="K349" s="19" t="s">
        <v>934</v>
      </c>
      <c r="L349" s="20"/>
      <c r="M349" s="51"/>
      <c r="N349" s="23"/>
      <c r="O349" s="24"/>
      <c r="P349" s="23"/>
      <c r="Q349" s="23"/>
      <c r="R349" s="23"/>
      <c r="S349" s="23"/>
      <c r="T349" s="23"/>
      <c r="U349" s="22"/>
      <c r="V349" s="23"/>
      <c r="W349" s="23"/>
      <c r="X349" s="23"/>
      <c r="Y349" s="22">
        <v>100000000</v>
      </c>
      <c r="Z349" s="24">
        <f t="shared" si="5"/>
        <v>100000000</v>
      </c>
      <c r="AA349" s="25"/>
      <c r="AB349" s="25"/>
      <c r="AC349" s="38" t="s">
        <v>936</v>
      </c>
    </row>
    <row r="350" spans="2:29" s="27" customFormat="1" ht="70.5" hidden="1" x14ac:dyDescent="0.15">
      <c r="B350" s="13" t="s">
        <v>30</v>
      </c>
      <c r="C350" s="14" t="s">
        <v>744</v>
      </c>
      <c r="D350" s="14" t="s">
        <v>929</v>
      </c>
      <c r="E350" s="14" t="s">
        <v>951</v>
      </c>
      <c r="F350" s="15">
        <v>20160680810031</v>
      </c>
      <c r="G350" s="118" t="s">
        <v>964</v>
      </c>
      <c r="H350" s="42" t="s">
        <v>965</v>
      </c>
      <c r="I350" s="47" t="s">
        <v>966</v>
      </c>
      <c r="J350" s="119">
        <v>50</v>
      </c>
      <c r="K350" s="19" t="s">
        <v>934</v>
      </c>
      <c r="L350" s="20" t="s">
        <v>935</v>
      </c>
      <c r="M350" s="21"/>
      <c r="N350" s="23"/>
      <c r="O350" s="24"/>
      <c r="P350" s="23"/>
      <c r="Q350" s="23"/>
      <c r="R350" s="23"/>
      <c r="S350" s="24">
        <f>300000000+390000000</f>
        <v>690000000</v>
      </c>
      <c r="T350" s="23"/>
      <c r="U350" s="22"/>
      <c r="V350" s="23"/>
      <c r="W350" s="23"/>
      <c r="X350" s="23"/>
      <c r="Y350" s="22"/>
      <c r="Z350" s="24">
        <f t="shared" si="5"/>
        <v>690000000</v>
      </c>
      <c r="AA350" s="25"/>
      <c r="AB350" s="25"/>
      <c r="AC350" s="38" t="s">
        <v>936</v>
      </c>
    </row>
    <row r="351" spans="2:29" s="27" customFormat="1" ht="70.5" hidden="1" x14ac:dyDescent="0.15">
      <c r="B351" s="13" t="s">
        <v>30</v>
      </c>
      <c r="C351" s="14" t="s">
        <v>744</v>
      </c>
      <c r="D351" s="14" t="s">
        <v>929</v>
      </c>
      <c r="E351" s="14" t="s">
        <v>951</v>
      </c>
      <c r="F351" s="15"/>
      <c r="G351" s="16"/>
      <c r="H351" s="42" t="s">
        <v>967</v>
      </c>
      <c r="I351" s="47" t="s">
        <v>968</v>
      </c>
      <c r="J351" s="52">
        <v>0.5</v>
      </c>
      <c r="K351" s="19" t="s">
        <v>934</v>
      </c>
      <c r="L351" s="20" t="s">
        <v>935</v>
      </c>
      <c r="M351" s="21"/>
      <c r="N351" s="23"/>
      <c r="O351" s="24"/>
      <c r="P351" s="23"/>
      <c r="Q351" s="23"/>
      <c r="R351" s="23"/>
      <c r="S351" s="23"/>
      <c r="T351" s="23"/>
      <c r="U351" s="22"/>
      <c r="V351" s="23"/>
      <c r="W351" s="23"/>
      <c r="X351" s="23"/>
      <c r="Y351" s="22">
        <v>6894540000</v>
      </c>
      <c r="Z351" s="24">
        <f t="shared" si="5"/>
        <v>6894540000</v>
      </c>
      <c r="AA351" s="25"/>
      <c r="AB351" s="25"/>
      <c r="AC351" s="38" t="s">
        <v>936</v>
      </c>
    </row>
    <row r="352" spans="2:29" s="27" customFormat="1" ht="70.5" hidden="1" x14ac:dyDescent="0.15">
      <c r="B352" s="13" t="s">
        <v>30</v>
      </c>
      <c r="C352" s="14" t="s">
        <v>744</v>
      </c>
      <c r="D352" s="14" t="s">
        <v>929</v>
      </c>
      <c r="E352" s="14" t="s">
        <v>969</v>
      </c>
      <c r="F352" s="15"/>
      <c r="G352" s="16"/>
      <c r="H352" s="42" t="s">
        <v>970</v>
      </c>
      <c r="I352" s="17" t="s">
        <v>971</v>
      </c>
      <c r="J352" s="52" t="s">
        <v>57</v>
      </c>
      <c r="K352" s="19" t="s">
        <v>934</v>
      </c>
      <c r="L352" s="20" t="s">
        <v>935</v>
      </c>
      <c r="M352" s="21"/>
      <c r="N352" s="23"/>
      <c r="O352" s="24"/>
      <c r="P352" s="23"/>
      <c r="Q352" s="23"/>
      <c r="R352" s="23"/>
      <c r="S352" s="23"/>
      <c r="T352" s="23"/>
      <c r="U352" s="22"/>
      <c r="V352" s="23"/>
      <c r="W352" s="23"/>
      <c r="X352" s="23"/>
      <c r="Y352" s="22"/>
      <c r="Z352" s="24">
        <f t="shared" si="5"/>
        <v>0</v>
      </c>
      <c r="AA352" s="25"/>
      <c r="AB352" s="25"/>
      <c r="AC352" s="38" t="s">
        <v>936</v>
      </c>
    </row>
    <row r="353" spans="2:29" s="27" customFormat="1" ht="70.5" hidden="1" x14ac:dyDescent="0.15">
      <c r="B353" s="13" t="s">
        <v>30</v>
      </c>
      <c r="C353" s="14" t="s">
        <v>744</v>
      </c>
      <c r="D353" s="14" t="s">
        <v>929</v>
      </c>
      <c r="E353" s="14" t="s">
        <v>969</v>
      </c>
      <c r="F353" s="15"/>
      <c r="G353" s="16"/>
      <c r="H353" s="42" t="s">
        <v>972</v>
      </c>
      <c r="I353" s="47" t="s">
        <v>973</v>
      </c>
      <c r="J353" s="52" t="s">
        <v>57</v>
      </c>
      <c r="K353" s="19" t="s">
        <v>934</v>
      </c>
      <c r="L353" s="20" t="s">
        <v>935</v>
      </c>
      <c r="M353" s="21"/>
      <c r="N353" s="23"/>
      <c r="O353" s="24"/>
      <c r="P353" s="23"/>
      <c r="Q353" s="23"/>
      <c r="R353" s="23"/>
      <c r="S353" s="23"/>
      <c r="T353" s="23"/>
      <c r="U353" s="22"/>
      <c r="V353" s="23"/>
      <c r="W353" s="23"/>
      <c r="X353" s="23"/>
      <c r="Y353" s="22"/>
      <c r="Z353" s="24">
        <f t="shared" si="5"/>
        <v>0</v>
      </c>
      <c r="AA353" s="25"/>
      <c r="AB353" s="25"/>
      <c r="AC353" s="38" t="s">
        <v>936</v>
      </c>
    </row>
    <row r="354" spans="2:29" s="27" customFormat="1" ht="70.5" hidden="1" x14ac:dyDescent="0.15">
      <c r="B354" s="13" t="s">
        <v>30</v>
      </c>
      <c r="C354" s="14" t="s">
        <v>744</v>
      </c>
      <c r="D354" s="14" t="s">
        <v>929</v>
      </c>
      <c r="E354" s="14" t="s">
        <v>969</v>
      </c>
      <c r="F354" s="15">
        <v>20120680810147</v>
      </c>
      <c r="G354" s="118" t="s">
        <v>974</v>
      </c>
      <c r="H354" s="42" t="s">
        <v>975</v>
      </c>
      <c r="I354" s="47" t="s">
        <v>976</v>
      </c>
      <c r="J354" s="52" t="s">
        <v>57</v>
      </c>
      <c r="K354" s="19" t="s">
        <v>934</v>
      </c>
      <c r="L354" s="20" t="s">
        <v>935</v>
      </c>
      <c r="M354" s="51"/>
      <c r="N354" s="23"/>
      <c r="O354" s="24"/>
      <c r="P354" s="23"/>
      <c r="Q354" s="23"/>
      <c r="R354" s="23"/>
      <c r="S354" s="122"/>
      <c r="T354" s="23"/>
      <c r="U354" s="22"/>
      <c r="V354" s="23"/>
      <c r="W354" s="23"/>
      <c r="X354" s="23"/>
      <c r="Y354" s="22"/>
      <c r="Z354" s="24">
        <f t="shared" si="5"/>
        <v>0</v>
      </c>
      <c r="AA354" s="25"/>
      <c r="AB354" s="25"/>
      <c r="AC354" s="38" t="s">
        <v>936</v>
      </c>
    </row>
    <row r="355" spans="2:29" s="27" customFormat="1" ht="70.5" hidden="1" x14ac:dyDescent="0.15">
      <c r="B355" s="13" t="s">
        <v>30</v>
      </c>
      <c r="C355" s="14" t="s">
        <v>744</v>
      </c>
      <c r="D355" s="14" t="s">
        <v>929</v>
      </c>
      <c r="E355" s="14" t="s">
        <v>969</v>
      </c>
      <c r="F355" s="15">
        <v>20160680810030</v>
      </c>
      <c r="G355" s="118" t="s">
        <v>977</v>
      </c>
      <c r="H355" s="47" t="s">
        <v>978</v>
      </c>
      <c r="I355" s="47" t="s">
        <v>979</v>
      </c>
      <c r="J355" s="29">
        <v>0.25</v>
      </c>
      <c r="K355" s="19" t="s">
        <v>934</v>
      </c>
      <c r="L355" s="20" t="s">
        <v>935</v>
      </c>
      <c r="M355" s="51">
        <v>100000000</v>
      </c>
      <c r="N355" s="23"/>
      <c r="O355" s="24"/>
      <c r="P355" s="23"/>
      <c r="Q355" s="23"/>
      <c r="R355" s="23"/>
      <c r="S355" s="23"/>
      <c r="T355" s="23"/>
      <c r="U355" s="22"/>
      <c r="V355" s="23"/>
      <c r="W355" s="23"/>
      <c r="X355" s="23"/>
      <c r="Y355" s="22"/>
      <c r="Z355" s="24">
        <f t="shared" si="5"/>
        <v>100000000</v>
      </c>
      <c r="AA355" s="25"/>
      <c r="AB355" s="25"/>
      <c r="AC355" s="38" t="s">
        <v>936</v>
      </c>
    </row>
    <row r="356" spans="2:29" s="27" customFormat="1" ht="70.5" hidden="1" x14ac:dyDescent="0.15">
      <c r="B356" s="13" t="s">
        <v>30</v>
      </c>
      <c r="C356" s="14" t="s">
        <v>744</v>
      </c>
      <c r="D356" s="14" t="s">
        <v>929</v>
      </c>
      <c r="E356" s="14" t="s">
        <v>969</v>
      </c>
      <c r="F356" s="15">
        <v>20160680810028</v>
      </c>
      <c r="G356" s="16" t="s">
        <v>980</v>
      </c>
      <c r="H356" s="47" t="s">
        <v>981</v>
      </c>
      <c r="I356" s="47" t="s">
        <v>982</v>
      </c>
      <c r="J356" s="29">
        <v>250</v>
      </c>
      <c r="K356" s="19" t="s">
        <v>934</v>
      </c>
      <c r="L356" s="20" t="s">
        <v>935</v>
      </c>
      <c r="M356" s="21"/>
      <c r="N356" s="23"/>
      <c r="O356" s="24"/>
      <c r="P356" s="23"/>
      <c r="Q356" s="23"/>
      <c r="R356" s="23"/>
      <c r="S356" s="23"/>
      <c r="T356" s="23"/>
      <c r="U356" s="22"/>
      <c r="V356" s="23"/>
      <c r="W356" s="23"/>
      <c r="X356" s="23"/>
      <c r="Y356" s="22"/>
      <c r="Z356" s="24">
        <f t="shared" si="5"/>
        <v>0</v>
      </c>
      <c r="AA356" s="25"/>
      <c r="AB356" s="25"/>
      <c r="AC356" s="38" t="s">
        <v>936</v>
      </c>
    </row>
    <row r="357" spans="2:29" s="27" customFormat="1" ht="70.5" hidden="1" x14ac:dyDescent="0.15">
      <c r="B357" s="13" t="s">
        <v>30</v>
      </c>
      <c r="C357" s="14" t="s">
        <v>744</v>
      </c>
      <c r="D357" s="14" t="s">
        <v>929</v>
      </c>
      <c r="E357" s="14" t="s">
        <v>969</v>
      </c>
      <c r="F357" s="15"/>
      <c r="G357" s="16"/>
      <c r="H357" s="47" t="s">
        <v>983</v>
      </c>
      <c r="I357" s="47" t="s">
        <v>984</v>
      </c>
      <c r="J357" s="123">
        <v>200</v>
      </c>
      <c r="K357" s="19" t="s">
        <v>934</v>
      </c>
      <c r="L357" s="20" t="s">
        <v>935</v>
      </c>
      <c r="M357" s="21"/>
      <c r="N357" s="23"/>
      <c r="O357" s="24"/>
      <c r="P357" s="23"/>
      <c r="Q357" s="23"/>
      <c r="R357" s="23"/>
      <c r="S357" s="23"/>
      <c r="T357" s="23"/>
      <c r="U357" s="22"/>
      <c r="V357" s="23"/>
      <c r="W357" s="23"/>
      <c r="X357" s="23"/>
      <c r="Y357" s="22"/>
      <c r="Z357" s="24">
        <f t="shared" si="5"/>
        <v>0</v>
      </c>
      <c r="AA357" s="25"/>
      <c r="AB357" s="25"/>
      <c r="AC357" s="38" t="s">
        <v>936</v>
      </c>
    </row>
    <row r="358" spans="2:29" s="27" customFormat="1" ht="70.5" hidden="1" x14ac:dyDescent="0.15">
      <c r="B358" s="13" t="s">
        <v>30</v>
      </c>
      <c r="C358" s="14" t="s">
        <v>744</v>
      </c>
      <c r="D358" s="14" t="s">
        <v>929</v>
      </c>
      <c r="E358" s="42" t="s">
        <v>969</v>
      </c>
      <c r="F358" s="15"/>
      <c r="G358" s="16"/>
      <c r="H358" s="42" t="s">
        <v>985</v>
      </c>
      <c r="I358" s="47" t="s">
        <v>986</v>
      </c>
      <c r="J358" s="123">
        <v>300</v>
      </c>
      <c r="K358" s="19" t="s">
        <v>934</v>
      </c>
      <c r="L358" s="20" t="s">
        <v>935</v>
      </c>
      <c r="M358" s="21"/>
      <c r="N358" s="23"/>
      <c r="O358" s="24"/>
      <c r="P358" s="23"/>
      <c r="Q358" s="23"/>
      <c r="R358" s="23"/>
      <c r="S358" s="23"/>
      <c r="T358" s="23"/>
      <c r="U358" s="22"/>
      <c r="V358" s="23"/>
      <c r="W358" s="23"/>
      <c r="X358" s="23"/>
      <c r="Y358" s="22"/>
      <c r="Z358" s="24">
        <f t="shared" si="5"/>
        <v>0</v>
      </c>
      <c r="AA358" s="25"/>
      <c r="AB358" s="25"/>
      <c r="AC358" s="38" t="s">
        <v>936</v>
      </c>
    </row>
    <row r="359" spans="2:29" s="27" customFormat="1" ht="70.5" hidden="1" x14ac:dyDescent="0.15">
      <c r="B359" s="13" t="s">
        <v>30</v>
      </c>
      <c r="C359" s="14" t="s">
        <v>744</v>
      </c>
      <c r="D359" s="14" t="s">
        <v>929</v>
      </c>
      <c r="E359" s="42" t="s">
        <v>969</v>
      </c>
      <c r="F359" s="15"/>
      <c r="G359" s="16"/>
      <c r="H359" s="42" t="s">
        <v>987</v>
      </c>
      <c r="I359" s="47" t="s">
        <v>988</v>
      </c>
      <c r="J359" s="124">
        <v>0.33</v>
      </c>
      <c r="K359" s="19" t="s">
        <v>934</v>
      </c>
      <c r="L359" s="20" t="s">
        <v>935</v>
      </c>
      <c r="M359" s="51">
        <v>695000000</v>
      </c>
      <c r="N359" s="23"/>
      <c r="O359" s="24"/>
      <c r="P359" s="23"/>
      <c r="Q359" s="23"/>
      <c r="R359" s="23"/>
      <c r="S359" s="23"/>
      <c r="T359" s="23"/>
      <c r="U359" s="22"/>
      <c r="V359" s="23"/>
      <c r="W359" s="23"/>
      <c r="X359" s="23"/>
      <c r="Y359" s="22"/>
      <c r="Z359" s="24">
        <f t="shared" si="5"/>
        <v>695000000</v>
      </c>
      <c r="AA359" s="25"/>
      <c r="AB359" s="25"/>
      <c r="AC359" s="38" t="s">
        <v>936</v>
      </c>
    </row>
    <row r="360" spans="2:29" s="27" customFormat="1" ht="70.5" hidden="1" x14ac:dyDescent="0.15">
      <c r="B360" s="13" t="s">
        <v>30</v>
      </c>
      <c r="C360" s="14" t="s">
        <v>744</v>
      </c>
      <c r="D360" s="14" t="s">
        <v>929</v>
      </c>
      <c r="E360" s="42" t="s">
        <v>969</v>
      </c>
      <c r="F360" s="15"/>
      <c r="G360" s="16"/>
      <c r="H360" s="42" t="s">
        <v>989</v>
      </c>
      <c r="I360" s="47" t="s">
        <v>990</v>
      </c>
      <c r="J360" s="124">
        <v>0.1</v>
      </c>
      <c r="K360" s="19" t="s">
        <v>934</v>
      </c>
      <c r="L360" s="20" t="s">
        <v>935</v>
      </c>
      <c r="M360" s="21"/>
      <c r="N360" s="23"/>
      <c r="O360" s="24"/>
      <c r="P360" s="23"/>
      <c r="Q360" s="23"/>
      <c r="R360" s="23"/>
      <c r="S360" s="23"/>
      <c r="T360" s="23"/>
      <c r="U360" s="22"/>
      <c r="V360" s="23"/>
      <c r="W360" s="23"/>
      <c r="X360" s="23"/>
      <c r="Y360" s="22"/>
      <c r="Z360" s="24">
        <f t="shared" si="5"/>
        <v>0</v>
      </c>
      <c r="AA360" s="25"/>
      <c r="AB360" s="25"/>
      <c r="AC360" s="38" t="s">
        <v>936</v>
      </c>
    </row>
    <row r="361" spans="2:29" s="27" customFormat="1" ht="70.5" hidden="1" x14ac:dyDescent="0.15">
      <c r="B361" s="13" t="s">
        <v>30</v>
      </c>
      <c r="C361" s="14" t="s">
        <v>744</v>
      </c>
      <c r="D361" s="14" t="s">
        <v>929</v>
      </c>
      <c r="E361" s="42" t="s">
        <v>969</v>
      </c>
      <c r="F361" s="15"/>
      <c r="G361" s="16"/>
      <c r="H361" s="42" t="s">
        <v>991</v>
      </c>
      <c r="I361" s="47" t="s">
        <v>992</v>
      </c>
      <c r="J361" s="52" t="s">
        <v>57</v>
      </c>
      <c r="K361" s="19" t="s">
        <v>934</v>
      </c>
      <c r="L361" s="20" t="s">
        <v>935</v>
      </c>
      <c r="M361" s="21"/>
      <c r="N361" s="23"/>
      <c r="O361" s="24"/>
      <c r="P361" s="23"/>
      <c r="Q361" s="23"/>
      <c r="R361" s="23"/>
      <c r="S361" s="23"/>
      <c r="T361" s="23"/>
      <c r="U361" s="22"/>
      <c r="V361" s="23"/>
      <c r="W361" s="23"/>
      <c r="X361" s="23"/>
      <c r="Y361" s="22"/>
      <c r="Z361" s="24">
        <f t="shared" si="5"/>
        <v>0</v>
      </c>
      <c r="AA361" s="25"/>
      <c r="AB361" s="25"/>
      <c r="AC361" s="38" t="s">
        <v>936</v>
      </c>
    </row>
    <row r="362" spans="2:29" s="27" customFormat="1" ht="82.5" hidden="1" x14ac:dyDescent="0.15">
      <c r="B362" s="13" t="s">
        <v>30</v>
      </c>
      <c r="C362" s="14" t="s">
        <v>744</v>
      </c>
      <c r="D362" s="14" t="s">
        <v>929</v>
      </c>
      <c r="E362" s="42" t="s">
        <v>969</v>
      </c>
      <c r="F362" s="15">
        <v>20170680810009</v>
      </c>
      <c r="G362" s="16" t="s">
        <v>993</v>
      </c>
      <c r="H362" s="42" t="s">
        <v>994</v>
      </c>
      <c r="I362" s="47" t="s">
        <v>995</v>
      </c>
      <c r="J362" s="124">
        <v>0.33</v>
      </c>
      <c r="K362" s="19" t="s">
        <v>934</v>
      </c>
      <c r="L362" s="20" t="s">
        <v>935</v>
      </c>
      <c r="M362" s="21">
        <v>150000000</v>
      </c>
      <c r="N362" s="23"/>
      <c r="O362" s="24"/>
      <c r="P362" s="23"/>
      <c r="Q362" s="23"/>
      <c r="R362" s="23"/>
      <c r="S362" s="23"/>
      <c r="T362" s="23"/>
      <c r="U362" s="22"/>
      <c r="V362" s="23"/>
      <c r="W362" s="23"/>
      <c r="X362" s="23"/>
      <c r="Y362" s="22">
        <v>300000000</v>
      </c>
      <c r="Z362" s="24">
        <f t="shared" si="5"/>
        <v>450000000</v>
      </c>
      <c r="AA362" s="25"/>
      <c r="AB362" s="25"/>
      <c r="AC362" s="38" t="s">
        <v>936</v>
      </c>
    </row>
    <row r="363" spans="2:29" s="27" customFormat="1" ht="70.5" hidden="1" x14ac:dyDescent="0.15">
      <c r="B363" s="13" t="s">
        <v>30</v>
      </c>
      <c r="C363" s="14" t="s">
        <v>744</v>
      </c>
      <c r="D363" s="14" t="s">
        <v>929</v>
      </c>
      <c r="E363" s="42" t="s">
        <v>969</v>
      </c>
      <c r="F363" s="15"/>
      <c r="G363" s="16"/>
      <c r="H363" s="42" t="s">
        <v>996</v>
      </c>
      <c r="I363" s="47" t="s">
        <v>990</v>
      </c>
      <c r="J363" s="124">
        <v>0.05</v>
      </c>
      <c r="K363" s="19" t="s">
        <v>934</v>
      </c>
      <c r="L363" s="20" t="s">
        <v>935</v>
      </c>
      <c r="M363" s="21"/>
      <c r="N363" s="23"/>
      <c r="O363" s="24"/>
      <c r="P363" s="23"/>
      <c r="Q363" s="23"/>
      <c r="R363" s="23"/>
      <c r="S363" s="23"/>
      <c r="T363" s="23"/>
      <c r="U363" s="22"/>
      <c r="V363" s="23"/>
      <c r="W363" s="23"/>
      <c r="X363" s="23"/>
      <c r="Y363" s="22"/>
      <c r="Z363" s="24">
        <f t="shared" si="5"/>
        <v>0</v>
      </c>
      <c r="AA363" s="25"/>
      <c r="AB363" s="25"/>
      <c r="AC363" s="38" t="s">
        <v>936</v>
      </c>
    </row>
    <row r="364" spans="2:29" s="27" customFormat="1" ht="70.5" hidden="1" x14ac:dyDescent="0.15">
      <c r="B364" s="13" t="s">
        <v>30</v>
      </c>
      <c r="C364" s="14" t="s">
        <v>744</v>
      </c>
      <c r="D364" s="14" t="s">
        <v>929</v>
      </c>
      <c r="E364" s="42" t="s">
        <v>951</v>
      </c>
      <c r="F364" s="15"/>
      <c r="G364" s="16"/>
      <c r="H364" s="42" t="s">
        <v>997</v>
      </c>
      <c r="I364" s="47" t="s">
        <v>998</v>
      </c>
      <c r="J364" s="52">
        <v>100</v>
      </c>
      <c r="K364" s="19" t="s">
        <v>934</v>
      </c>
      <c r="L364" s="20" t="s">
        <v>935</v>
      </c>
      <c r="M364" s="21"/>
      <c r="N364" s="23"/>
      <c r="O364" s="24"/>
      <c r="P364" s="23"/>
      <c r="Q364" s="23"/>
      <c r="R364" s="23"/>
      <c r="S364" s="23"/>
      <c r="T364" s="23"/>
      <c r="U364" s="22"/>
      <c r="V364" s="23"/>
      <c r="W364" s="23"/>
      <c r="X364" s="23"/>
      <c r="Y364" s="22"/>
      <c r="Z364" s="24">
        <f t="shared" si="5"/>
        <v>0</v>
      </c>
      <c r="AA364" s="25"/>
      <c r="AB364" s="25"/>
      <c r="AC364" s="38" t="s">
        <v>936</v>
      </c>
    </row>
    <row r="365" spans="2:29" s="27" customFormat="1" ht="70.5" hidden="1" x14ac:dyDescent="0.15">
      <c r="B365" s="13" t="s">
        <v>30</v>
      </c>
      <c r="C365" s="14" t="s">
        <v>744</v>
      </c>
      <c r="D365" s="14" t="s">
        <v>929</v>
      </c>
      <c r="E365" s="42" t="s">
        <v>951</v>
      </c>
      <c r="F365" s="15"/>
      <c r="G365" s="16"/>
      <c r="H365" s="42" t="s">
        <v>999</v>
      </c>
      <c r="I365" s="47" t="s">
        <v>1000</v>
      </c>
      <c r="J365" s="119">
        <v>15</v>
      </c>
      <c r="K365" s="19" t="s">
        <v>934</v>
      </c>
      <c r="L365" s="20" t="s">
        <v>935</v>
      </c>
      <c r="M365" s="21"/>
      <c r="N365" s="23"/>
      <c r="O365" s="24"/>
      <c r="P365" s="23"/>
      <c r="Q365" s="23"/>
      <c r="R365" s="23"/>
      <c r="S365" s="23"/>
      <c r="T365" s="23"/>
      <c r="U365" s="22"/>
      <c r="V365" s="23"/>
      <c r="W365" s="23"/>
      <c r="X365" s="23"/>
      <c r="Y365" s="22"/>
      <c r="Z365" s="24">
        <f t="shared" si="5"/>
        <v>0</v>
      </c>
      <c r="AA365" s="25"/>
      <c r="AB365" s="25"/>
      <c r="AC365" s="38" t="s">
        <v>936</v>
      </c>
    </row>
    <row r="366" spans="2:29" s="27" customFormat="1" ht="70.5" hidden="1" x14ac:dyDescent="0.15">
      <c r="B366" s="13" t="s">
        <v>30</v>
      </c>
      <c r="C366" s="14" t="s">
        <v>744</v>
      </c>
      <c r="D366" s="14" t="s">
        <v>929</v>
      </c>
      <c r="E366" s="42" t="s">
        <v>1001</v>
      </c>
      <c r="F366" s="15"/>
      <c r="G366" s="16"/>
      <c r="H366" s="42" t="s">
        <v>1002</v>
      </c>
      <c r="I366" s="47" t="s">
        <v>1003</v>
      </c>
      <c r="J366" s="52">
        <v>0.5</v>
      </c>
      <c r="K366" s="19" t="s">
        <v>934</v>
      </c>
      <c r="L366" s="20" t="s">
        <v>935</v>
      </c>
      <c r="M366" s="21"/>
      <c r="N366" s="23"/>
      <c r="O366" s="24"/>
      <c r="P366" s="23"/>
      <c r="Q366" s="23"/>
      <c r="R366" s="23"/>
      <c r="S366" s="23"/>
      <c r="T366" s="23"/>
      <c r="U366" s="22"/>
      <c r="V366" s="23"/>
      <c r="W366" s="23"/>
      <c r="X366" s="23"/>
      <c r="Y366" s="22"/>
      <c r="Z366" s="24">
        <f t="shared" si="5"/>
        <v>0</v>
      </c>
      <c r="AA366" s="25"/>
      <c r="AB366" s="25"/>
      <c r="AC366" s="38" t="s">
        <v>936</v>
      </c>
    </row>
    <row r="367" spans="2:29" s="27" customFormat="1" ht="70.5" hidden="1" x14ac:dyDescent="0.15">
      <c r="B367" s="13" t="s">
        <v>30</v>
      </c>
      <c r="C367" s="14" t="s">
        <v>744</v>
      </c>
      <c r="D367" s="14" t="s">
        <v>929</v>
      </c>
      <c r="E367" s="42" t="s">
        <v>1001</v>
      </c>
      <c r="F367" s="15"/>
      <c r="G367" s="16"/>
      <c r="H367" s="42" t="s">
        <v>1004</v>
      </c>
      <c r="I367" s="47" t="s">
        <v>1005</v>
      </c>
      <c r="J367" s="52">
        <v>1</v>
      </c>
      <c r="K367" s="19" t="s">
        <v>934</v>
      </c>
      <c r="L367" s="20" t="s">
        <v>935</v>
      </c>
      <c r="M367" s="21"/>
      <c r="N367" s="23"/>
      <c r="O367" s="24"/>
      <c r="P367" s="23"/>
      <c r="Q367" s="23"/>
      <c r="R367" s="23"/>
      <c r="S367" s="23"/>
      <c r="T367" s="23"/>
      <c r="U367" s="22"/>
      <c r="V367" s="23"/>
      <c r="W367" s="23"/>
      <c r="X367" s="23"/>
      <c r="Y367" s="22"/>
      <c r="Z367" s="24">
        <f t="shared" si="5"/>
        <v>0</v>
      </c>
      <c r="AA367" s="25"/>
      <c r="AB367" s="25"/>
      <c r="AC367" s="38" t="s">
        <v>936</v>
      </c>
    </row>
    <row r="368" spans="2:29" s="27" customFormat="1" ht="70.5" hidden="1" x14ac:dyDescent="0.15">
      <c r="B368" s="13" t="s">
        <v>30</v>
      </c>
      <c r="C368" s="14" t="s">
        <v>744</v>
      </c>
      <c r="D368" s="14" t="s">
        <v>929</v>
      </c>
      <c r="E368" s="42" t="s">
        <v>1001</v>
      </c>
      <c r="F368" s="15" t="s">
        <v>407</v>
      </c>
      <c r="G368" s="118" t="s">
        <v>1006</v>
      </c>
      <c r="H368" s="42" t="s">
        <v>1007</v>
      </c>
      <c r="I368" s="47" t="s">
        <v>1008</v>
      </c>
      <c r="J368" s="125">
        <v>0.01</v>
      </c>
      <c r="K368" s="19" t="s">
        <v>934</v>
      </c>
      <c r="L368" s="20" t="s">
        <v>935</v>
      </c>
      <c r="M368" s="21">
        <v>50000000</v>
      </c>
      <c r="N368" s="23"/>
      <c r="O368" s="53"/>
      <c r="P368" s="23"/>
      <c r="Q368" s="23"/>
      <c r="R368" s="23"/>
      <c r="S368" s="23"/>
      <c r="T368" s="23"/>
      <c r="U368" s="22"/>
      <c r="V368" s="23"/>
      <c r="W368" s="23"/>
      <c r="X368" s="23"/>
      <c r="Y368" s="22"/>
      <c r="Z368" s="24">
        <f t="shared" si="5"/>
        <v>50000000</v>
      </c>
      <c r="AA368" s="25"/>
      <c r="AB368" s="25"/>
      <c r="AC368" s="38" t="s">
        <v>936</v>
      </c>
    </row>
    <row r="369" spans="2:29" s="27" customFormat="1" ht="70.5" hidden="1" x14ac:dyDescent="0.15">
      <c r="B369" s="13" t="s">
        <v>30</v>
      </c>
      <c r="C369" s="14" t="s">
        <v>744</v>
      </c>
      <c r="D369" s="14" t="s">
        <v>929</v>
      </c>
      <c r="E369" s="42" t="s">
        <v>1001</v>
      </c>
      <c r="F369" s="15"/>
      <c r="G369" s="16"/>
      <c r="H369" s="42" t="s">
        <v>1009</v>
      </c>
      <c r="I369" s="47" t="s">
        <v>1010</v>
      </c>
      <c r="J369" s="52">
        <v>1</v>
      </c>
      <c r="K369" s="19" t="s">
        <v>934</v>
      </c>
      <c r="L369" s="20" t="s">
        <v>935</v>
      </c>
      <c r="M369" s="21"/>
      <c r="N369" s="23"/>
      <c r="O369" s="24"/>
      <c r="P369" s="23"/>
      <c r="Q369" s="23"/>
      <c r="R369" s="23"/>
      <c r="S369" s="23"/>
      <c r="T369" s="23"/>
      <c r="U369" s="22"/>
      <c r="V369" s="23"/>
      <c r="W369" s="23"/>
      <c r="X369" s="23"/>
      <c r="Y369" s="22"/>
      <c r="Z369" s="24">
        <f t="shared" si="5"/>
        <v>0</v>
      </c>
      <c r="AA369" s="25"/>
      <c r="AB369" s="25"/>
      <c r="AC369" s="38" t="s">
        <v>936</v>
      </c>
    </row>
    <row r="370" spans="2:29" s="27" customFormat="1" ht="99" hidden="1" x14ac:dyDescent="0.15">
      <c r="B370" s="13" t="s">
        <v>30</v>
      </c>
      <c r="C370" s="14" t="s">
        <v>744</v>
      </c>
      <c r="D370" s="14" t="s">
        <v>929</v>
      </c>
      <c r="E370" s="42" t="s">
        <v>1011</v>
      </c>
      <c r="F370" s="15">
        <v>2015680810007</v>
      </c>
      <c r="G370" s="118" t="s">
        <v>1012</v>
      </c>
      <c r="H370" s="42" t="s">
        <v>1013</v>
      </c>
      <c r="I370" s="47" t="s">
        <v>1014</v>
      </c>
      <c r="J370" s="124">
        <v>0.03</v>
      </c>
      <c r="K370" s="19" t="s">
        <v>934</v>
      </c>
      <c r="L370" s="20" t="s">
        <v>935</v>
      </c>
      <c r="M370" s="51"/>
      <c r="N370" s="23"/>
      <c r="O370" s="24"/>
      <c r="P370" s="23"/>
      <c r="Q370" s="23"/>
      <c r="R370" s="23"/>
      <c r="S370" s="23"/>
      <c r="T370" s="23"/>
      <c r="U370" s="22"/>
      <c r="V370" s="23"/>
      <c r="W370" s="23"/>
      <c r="X370" s="23"/>
      <c r="Y370" s="22"/>
      <c r="Z370" s="24">
        <f t="shared" si="5"/>
        <v>0</v>
      </c>
      <c r="AA370" s="25"/>
      <c r="AB370" s="25"/>
      <c r="AC370" s="38" t="s">
        <v>936</v>
      </c>
    </row>
    <row r="371" spans="2:29" s="27" customFormat="1" ht="74.25" hidden="1" x14ac:dyDescent="0.15">
      <c r="B371" s="13" t="s">
        <v>30</v>
      </c>
      <c r="C371" s="14" t="s">
        <v>744</v>
      </c>
      <c r="D371" s="14" t="s">
        <v>929</v>
      </c>
      <c r="E371" s="42" t="s">
        <v>1015</v>
      </c>
      <c r="F371" s="15">
        <v>20160680810114</v>
      </c>
      <c r="G371" s="118" t="s">
        <v>1016</v>
      </c>
      <c r="H371" s="42" t="s">
        <v>1017</v>
      </c>
      <c r="I371" s="47" t="s">
        <v>1018</v>
      </c>
      <c r="J371" s="124">
        <v>0.99</v>
      </c>
      <c r="K371" s="19" t="s">
        <v>934</v>
      </c>
      <c r="L371" s="20" t="s">
        <v>1019</v>
      </c>
      <c r="M371" s="21"/>
      <c r="N371" s="23"/>
      <c r="O371" s="24"/>
      <c r="P371" s="23"/>
      <c r="Q371" s="23"/>
      <c r="R371" s="23"/>
      <c r="S371" s="23"/>
      <c r="T371" s="23"/>
      <c r="U371" s="22"/>
      <c r="V371" s="23"/>
      <c r="W371" s="23"/>
      <c r="X371" s="23"/>
      <c r="Y371" s="22">
        <v>10310033089</v>
      </c>
      <c r="Z371" s="24">
        <f t="shared" si="5"/>
        <v>10310033089</v>
      </c>
      <c r="AA371" s="25"/>
      <c r="AB371" s="25"/>
      <c r="AC371" s="38" t="s">
        <v>936</v>
      </c>
    </row>
    <row r="372" spans="2:29" s="27" customFormat="1" ht="74.25" hidden="1" x14ac:dyDescent="0.15">
      <c r="B372" s="13" t="s">
        <v>30</v>
      </c>
      <c r="C372" s="14" t="s">
        <v>744</v>
      </c>
      <c r="D372" s="14" t="s">
        <v>929</v>
      </c>
      <c r="E372" s="42" t="s">
        <v>1015</v>
      </c>
      <c r="F372" s="15">
        <v>20160680810114</v>
      </c>
      <c r="G372" s="118" t="s">
        <v>1016</v>
      </c>
      <c r="H372" s="42" t="s">
        <v>1020</v>
      </c>
      <c r="I372" s="47" t="s">
        <v>1021</v>
      </c>
      <c r="J372" s="119">
        <v>100</v>
      </c>
      <c r="K372" s="19" t="s">
        <v>934</v>
      </c>
      <c r="L372" s="20" t="s">
        <v>1019</v>
      </c>
      <c r="M372" s="21"/>
      <c r="N372" s="23"/>
      <c r="O372" s="24"/>
      <c r="P372" s="23"/>
      <c r="Q372" s="23"/>
      <c r="R372" s="23"/>
      <c r="S372" s="23"/>
      <c r="T372" s="23"/>
      <c r="U372" s="22"/>
      <c r="V372" s="23"/>
      <c r="W372" s="23"/>
      <c r="X372" s="23"/>
      <c r="Y372" s="22">
        <f>561959614+959443242.6</f>
        <v>1521402856.5999999</v>
      </c>
      <c r="Z372" s="24">
        <f t="shared" si="5"/>
        <v>1521402856.5999999</v>
      </c>
      <c r="AA372" s="25"/>
      <c r="AB372" s="25"/>
      <c r="AC372" s="38" t="s">
        <v>936</v>
      </c>
    </row>
    <row r="373" spans="2:29" s="27" customFormat="1" ht="74.25" hidden="1" x14ac:dyDescent="0.15">
      <c r="B373" s="13" t="s">
        <v>30</v>
      </c>
      <c r="C373" s="14" t="s">
        <v>744</v>
      </c>
      <c r="D373" s="14" t="s">
        <v>929</v>
      </c>
      <c r="E373" s="42" t="s">
        <v>1015</v>
      </c>
      <c r="F373" s="15">
        <v>20160680810114</v>
      </c>
      <c r="G373" s="118" t="s">
        <v>1016</v>
      </c>
      <c r="H373" s="42" t="s">
        <v>1022</v>
      </c>
      <c r="I373" s="47" t="s">
        <v>1021</v>
      </c>
      <c r="J373" s="119">
        <v>200</v>
      </c>
      <c r="K373" s="19" t="s">
        <v>934</v>
      </c>
      <c r="L373" s="20" t="s">
        <v>1019</v>
      </c>
      <c r="M373" s="21"/>
      <c r="N373" s="23"/>
      <c r="O373" s="24"/>
      <c r="P373" s="23"/>
      <c r="Q373" s="23"/>
      <c r="R373" s="23"/>
      <c r="S373" s="23"/>
      <c r="T373" s="23"/>
      <c r="U373" s="22"/>
      <c r="V373" s="23"/>
      <c r="W373" s="23"/>
      <c r="X373" s="23"/>
      <c r="Y373" s="22">
        <f>159907206+639628828.39-0.24</f>
        <v>799536034.14999998</v>
      </c>
      <c r="Z373" s="24">
        <f t="shared" si="5"/>
        <v>799536034.14999998</v>
      </c>
      <c r="AA373" s="25"/>
      <c r="AB373" s="25"/>
      <c r="AC373" s="38" t="s">
        <v>936</v>
      </c>
    </row>
    <row r="374" spans="2:29" s="27" customFormat="1" ht="74.25" hidden="1" x14ac:dyDescent="0.15">
      <c r="B374" s="13" t="s">
        <v>30</v>
      </c>
      <c r="C374" s="14" t="s">
        <v>744</v>
      </c>
      <c r="D374" s="14" t="s">
        <v>929</v>
      </c>
      <c r="E374" s="42" t="s">
        <v>1015</v>
      </c>
      <c r="F374" s="15">
        <v>20160680810114</v>
      </c>
      <c r="G374" s="118" t="s">
        <v>1016</v>
      </c>
      <c r="H374" s="42" t="s">
        <v>1023</v>
      </c>
      <c r="I374" s="47" t="s">
        <v>1024</v>
      </c>
      <c r="J374" s="119">
        <v>1000</v>
      </c>
      <c r="K374" s="19" t="s">
        <v>934</v>
      </c>
      <c r="L374" s="20" t="s">
        <v>1019</v>
      </c>
      <c r="M374" s="21"/>
      <c r="N374" s="23"/>
      <c r="O374" s="24"/>
      <c r="P374" s="23"/>
      <c r="Q374" s="23"/>
      <c r="R374" s="23"/>
      <c r="S374" s="23"/>
      <c r="T374" s="23"/>
      <c r="U374" s="22"/>
      <c r="V374" s="23"/>
      <c r="W374" s="23"/>
      <c r="X374" s="23"/>
      <c r="Y374" s="22">
        <v>15186615897</v>
      </c>
      <c r="Z374" s="24">
        <f t="shared" si="5"/>
        <v>15186615897</v>
      </c>
      <c r="AA374" s="25"/>
      <c r="AB374" s="25"/>
      <c r="AC374" s="38" t="s">
        <v>936</v>
      </c>
    </row>
    <row r="375" spans="2:29" s="27" customFormat="1" ht="82.5" hidden="1" x14ac:dyDescent="0.15">
      <c r="B375" s="13" t="s">
        <v>30</v>
      </c>
      <c r="C375" s="14" t="s">
        <v>744</v>
      </c>
      <c r="D375" s="14" t="s">
        <v>929</v>
      </c>
      <c r="E375" s="42" t="s">
        <v>1025</v>
      </c>
      <c r="F375" s="15"/>
      <c r="G375" s="16"/>
      <c r="H375" s="42" t="s">
        <v>1026</v>
      </c>
      <c r="I375" s="47" t="s">
        <v>1027</v>
      </c>
      <c r="J375" s="52">
        <v>50</v>
      </c>
      <c r="K375" s="19" t="s">
        <v>934</v>
      </c>
      <c r="L375" s="20" t="s">
        <v>1019</v>
      </c>
      <c r="M375" s="21"/>
      <c r="N375" s="23"/>
      <c r="O375" s="24"/>
      <c r="P375" s="23"/>
      <c r="Q375" s="23"/>
      <c r="R375" s="23"/>
      <c r="S375" s="24">
        <v>400000000</v>
      </c>
      <c r="T375" s="23"/>
      <c r="U375" s="22"/>
      <c r="V375" s="23"/>
      <c r="W375" s="23"/>
      <c r="X375" s="23"/>
      <c r="Y375" s="22"/>
      <c r="Z375" s="24">
        <f t="shared" si="5"/>
        <v>400000000</v>
      </c>
      <c r="AA375" s="25"/>
      <c r="AB375" s="25"/>
      <c r="AC375" s="38" t="s">
        <v>936</v>
      </c>
    </row>
    <row r="376" spans="2:29" s="27" customFormat="1" ht="70.5" hidden="1" x14ac:dyDescent="0.15">
      <c r="B376" s="13" t="s">
        <v>30</v>
      </c>
      <c r="C376" s="14" t="s">
        <v>744</v>
      </c>
      <c r="D376" s="14" t="s">
        <v>929</v>
      </c>
      <c r="E376" s="42" t="s">
        <v>1028</v>
      </c>
      <c r="F376" s="15"/>
      <c r="G376" s="16"/>
      <c r="H376" s="42" t="s">
        <v>1029</v>
      </c>
      <c r="I376" s="47" t="s">
        <v>1030</v>
      </c>
      <c r="J376" s="52" t="s">
        <v>57</v>
      </c>
      <c r="K376" s="19" t="s">
        <v>934</v>
      </c>
      <c r="L376" s="20" t="s">
        <v>1019</v>
      </c>
      <c r="M376" s="21"/>
      <c r="N376" s="23"/>
      <c r="O376" s="24"/>
      <c r="P376" s="23"/>
      <c r="Q376" s="23"/>
      <c r="R376" s="23"/>
      <c r="S376" s="23"/>
      <c r="T376" s="23"/>
      <c r="U376" s="22"/>
      <c r="V376" s="23"/>
      <c r="W376" s="23"/>
      <c r="X376" s="23"/>
      <c r="Y376" s="22"/>
      <c r="Z376" s="24">
        <f t="shared" si="5"/>
        <v>0</v>
      </c>
      <c r="AA376" s="25"/>
      <c r="AB376" s="25"/>
      <c r="AC376" s="38" t="s">
        <v>936</v>
      </c>
    </row>
    <row r="377" spans="2:29" s="27" customFormat="1" ht="70.5" hidden="1" x14ac:dyDescent="0.15">
      <c r="B377" s="13" t="s">
        <v>30</v>
      </c>
      <c r="C377" s="14" t="s">
        <v>744</v>
      </c>
      <c r="D377" s="14" t="s">
        <v>929</v>
      </c>
      <c r="E377" s="42" t="s">
        <v>1028</v>
      </c>
      <c r="F377" s="15"/>
      <c r="G377" s="16"/>
      <c r="H377" s="42" t="s">
        <v>1031</v>
      </c>
      <c r="I377" s="47" t="s">
        <v>1032</v>
      </c>
      <c r="J377" s="124">
        <v>0.05</v>
      </c>
      <c r="K377" s="19" t="s">
        <v>934</v>
      </c>
      <c r="L377" s="20" t="s">
        <v>1019</v>
      </c>
      <c r="M377" s="21">
        <v>10000000</v>
      </c>
      <c r="N377" s="23"/>
      <c r="O377" s="24"/>
      <c r="P377" s="23"/>
      <c r="Q377" s="23"/>
      <c r="R377" s="23"/>
      <c r="S377" s="23"/>
      <c r="T377" s="23"/>
      <c r="U377" s="22"/>
      <c r="V377" s="23"/>
      <c r="W377" s="23"/>
      <c r="X377" s="23"/>
      <c r="Y377" s="22"/>
      <c r="Z377" s="24">
        <f t="shared" si="5"/>
        <v>10000000</v>
      </c>
      <c r="AA377" s="25"/>
      <c r="AB377" s="25"/>
      <c r="AC377" s="38" t="s">
        <v>936</v>
      </c>
    </row>
    <row r="378" spans="2:29" s="27" customFormat="1" ht="70.5" hidden="1" x14ac:dyDescent="0.15">
      <c r="B378" s="13" t="s">
        <v>30</v>
      </c>
      <c r="C378" s="14" t="s">
        <v>744</v>
      </c>
      <c r="D378" s="14" t="s">
        <v>929</v>
      </c>
      <c r="E378" s="42" t="s">
        <v>1028</v>
      </c>
      <c r="F378" s="15"/>
      <c r="G378" s="16"/>
      <c r="H378" s="42" t="s">
        <v>1033</v>
      </c>
      <c r="I378" s="47" t="s">
        <v>1034</v>
      </c>
      <c r="J378" s="52">
        <v>1</v>
      </c>
      <c r="K378" s="19" t="s">
        <v>934</v>
      </c>
      <c r="L378" s="20" t="s">
        <v>1019</v>
      </c>
      <c r="M378" s="21">
        <v>10000000</v>
      </c>
      <c r="N378" s="23"/>
      <c r="O378" s="24"/>
      <c r="P378" s="23"/>
      <c r="Q378" s="23"/>
      <c r="R378" s="23"/>
      <c r="S378" s="23"/>
      <c r="T378" s="23"/>
      <c r="U378" s="22"/>
      <c r="V378" s="23"/>
      <c r="W378" s="23"/>
      <c r="X378" s="23"/>
      <c r="Y378" s="22"/>
      <c r="Z378" s="24">
        <f t="shared" si="5"/>
        <v>10000000</v>
      </c>
      <c r="AA378" s="25"/>
      <c r="AB378" s="25"/>
      <c r="AC378" s="38" t="s">
        <v>936</v>
      </c>
    </row>
    <row r="379" spans="2:29" s="27" customFormat="1" ht="82.5" hidden="1" x14ac:dyDescent="0.15">
      <c r="B379" s="13" t="s">
        <v>30</v>
      </c>
      <c r="C379" s="14" t="s">
        <v>744</v>
      </c>
      <c r="D379" s="14" t="s">
        <v>1035</v>
      </c>
      <c r="E379" s="42" t="s">
        <v>1036</v>
      </c>
      <c r="F379" s="15">
        <v>20150680810024</v>
      </c>
      <c r="G379" s="126" t="s">
        <v>1037</v>
      </c>
      <c r="H379" s="42" t="s">
        <v>1038</v>
      </c>
      <c r="I379" s="47" t="s">
        <v>1039</v>
      </c>
      <c r="J379" s="52" t="s">
        <v>57</v>
      </c>
      <c r="K379" s="19" t="s">
        <v>934</v>
      </c>
      <c r="L379" s="20" t="s">
        <v>855</v>
      </c>
      <c r="M379" s="21"/>
      <c r="N379" s="23"/>
      <c r="O379" s="24"/>
      <c r="P379" s="23"/>
      <c r="Q379" s="23"/>
      <c r="R379" s="23"/>
      <c r="S379" s="23"/>
      <c r="T379" s="23"/>
      <c r="U379" s="22"/>
      <c r="V379" s="23"/>
      <c r="W379" s="23"/>
      <c r="X379" s="28"/>
      <c r="Y379" s="22"/>
      <c r="Z379" s="24">
        <f t="shared" si="5"/>
        <v>0</v>
      </c>
      <c r="AA379" s="25"/>
      <c r="AB379" s="25"/>
      <c r="AC379" s="38" t="s">
        <v>936</v>
      </c>
    </row>
    <row r="380" spans="2:29" s="27" customFormat="1" ht="70.5" hidden="1" x14ac:dyDescent="0.15">
      <c r="B380" s="13" t="s">
        <v>30</v>
      </c>
      <c r="C380" s="14" t="s">
        <v>744</v>
      </c>
      <c r="D380" s="14" t="s">
        <v>1035</v>
      </c>
      <c r="E380" s="42" t="s">
        <v>1036</v>
      </c>
      <c r="F380" s="15"/>
      <c r="G380" s="16"/>
      <c r="H380" s="42" t="s">
        <v>1040</v>
      </c>
      <c r="I380" s="47" t="s">
        <v>1041</v>
      </c>
      <c r="J380" s="52" t="s">
        <v>57</v>
      </c>
      <c r="K380" s="19" t="s">
        <v>934</v>
      </c>
      <c r="L380" s="20" t="s">
        <v>855</v>
      </c>
      <c r="M380" s="21"/>
      <c r="N380" s="23"/>
      <c r="O380" s="24"/>
      <c r="P380" s="23"/>
      <c r="Q380" s="23"/>
      <c r="R380" s="23"/>
      <c r="S380" s="23"/>
      <c r="T380" s="23"/>
      <c r="U380" s="22"/>
      <c r="V380" s="23"/>
      <c r="W380" s="23"/>
      <c r="X380" s="23"/>
      <c r="Y380" s="22"/>
      <c r="Z380" s="24">
        <f t="shared" si="5"/>
        <v>0</v>
      </c>
      <c r="AA380" s="25"/>
      <c r="AB380" s="25"/>
      <c r="AC380" s="38" t="s">
        <v>936</v>
      </c>
    </row>
    <row r="381" spans="2:29" s="27" customFormat="1" ht="70.5" hidden="1" x14ac:dyDescent="0.15">
      <c r="B381" s="13" t="s">
        <v>30</v>
      </c>
      <c r="C381" s="14" t="s">
        <v>744</v>
      </c>
      <c r="D381" s="14" t="s">
        <v>1042</v>
      </c>
      <c r="E381" s="42" t="s">
        <v>1036</v>
      </c>
      <c r="F381" s="15"/>
      <c r="G381" s="16"/>
      <c r="H381" s="42" t="s">
        <v>1043</v>
      </c>
      <c r="I381" s="47" t="s">
        <v>1044</v>
      </c>
      <c r="J381" s="52">
        <v>0.3</v>
      </c>
      <c r="K381" s="19" t="s">
        <v>934</v>
      </c>
      <c r="L381" s="127" t="s">
        <v>855</v>
      </c>
      <c r="M381" s="21">
        <v>30000000</v>
      </c>
      <c r="N381" s="23"/>
      <c r="O381" s="24"/>
      <c r="P381" s="23"/>
      <c r="Q381" s="23"/>
      <c r="R381" s="23"/>
      <c r="S381" s="23"/>
      <c r="T381" s="23"/>
      <c r="U381" s="22"/>
      <c r="V381" s="23"/>
      <c r="W381" s="23"/>
      <c r="X381" s="23"/>
      <c r="Y381" s="22"/>
      <c r="Z381" s="24">
        <f t="shared" si="5"/>
        <v>30000000</v>
      </c>
      <c r="AA381" s="25"/>
      <c r="AB381" s="25"/>
      <c r="AC381" s="38" t="s">
        <v>936</v>
      </c>
    </row>
    <row r="382" spans="2:29" s="27" customFormat="1" ht="70.5" hidden="1" x14ac:dyDescent="0.15">
      <c r="B382" s="13" t="s">
        <v>30</v>
      </c>
      <c r="C382" s="14" t="s">
        <v>744</v>
      </c>
      <c r="D382" s="14" t="s">
        <v>1042</v>
      </c>
      <c r="E382" s="42" t="s">
        <v>1036</v>
      </c>
      <c r="F382" s="15"/>
      <c r="G382" s="16"/>
      <c r="H382" s="42" t="s">
        <v>1045</v>
      </c>
      <c r="I382" s="47" t="s">
        <v>1046</v>
      </c>
      <c r="J382" s="52">
        <v>1</v>
      </c>
      <c r="K382" s="19" t="s">
        <v>934</v>
      </c>
      <c r="L382" s="127" t="s">
        <v>855</v>
      </c>
      <c r="M382" s="21">
        <v>25000000</v>
      </c>
      <c r="N382" s="23"/>
      <c r="O382" s="24"/>
      <c r="P382" s="23"/>
      <c r="Q382" s="23"/>
      <c r="R382" s="23"/>
      <c r="S382" s="23"/>
      <c r="T382" s="23"/>
      <c r="U382" s="22"/>
      <c r="V382" s="23"/>
      <c r="W382" s="23"/>
      <c r="X382" s="23"/>
      <c r="Y382" s="22"/>
      <c r="Z382" s="24">
        <f t="shared" si="5"/>
        <v>25000000</v>
      </c>
      <c r="AA382" s="25"/>
      <c r="AB382" s="25"/>
      <c r="AC382" s="38" t="s">
        <v>936</v>
      </c>
    </row>
    <row r="383" spans="2:29" s="27" customFormat="1" ht="70.5" hidden="1" x14ac:dyDescent="0.15">
      <c r="B383" s="13" t="s">
        <v>30</v>
      </c>
      <c r="C383" s="14" t="s">
        <v>744</v>
      </c>
      <c r="D383" s="14" t="s">
        <v>1042</v>
      </c>
      <c r="E383" s="42" t="s">
        <v>1036</v>
      </c>
      <c r="F383" s="15"/>
      <c r="G383" s="16"/>
      <c r="H383" s="42" t="s">
        <v>1047</v>
      </c>
      <c r="I383" s="47" t="s">
        <v>1048</v>
      </c>
      <c r="J383" s="119">
        <v>50</v>
      </c>
      <c r="K383" s="19" t="s">
        <v>934</v>
      </c>
      <c r="L383" s="127" t="s">
        <v>808</v>
      </c>
      <c r="M383" s="21"/>
      <c r="N383" s="23"/>
      <c r="O383" s="24"/>
      <c r="P383" s="23"/>
      <c r="Q383" s="23"/>
      <c r="R383" s="23"/>
      <c r="S383" s="24">
        <v>239462163</v>
      </c>
      <c r="T383" s="23"/>
      <c r="U383" s="22"/>
      <c r="V383" s="23"/>
      <c r="W383" s="23"/>
      <c r="X383" s="23"/>
      <c r="Y383" s="22"/>
      <c r="Z383" s="24">
        <f t="shared" si="5"/>
        <v>239462163</v>
      </c>
      <c r="AA383" s="25"/>
      <c r="AB383" s="25"/>
      <c r="AC383" s="38" t="s">
        <v>936</v>
      </c>
    </row>
    <row r="384" spans="2:29" s="27" customFormat="1" ht="70.5" hidden="1" x14ac:dyDescent="0.15">
      <c r="B384" s="13" t="s">
        <v>30</v>
      </c>
      <c r="C384" s="14" t="s">
        <v>744</v>
      </c>
      <c r="D384" s="14" t="s">
        <v>1042</v>
      </c>
      <c r="E384" s="42" t="s">
        <v>1036</v>
      </c>
      <c r="F384" s="15"/>
      <c r="G384" s="16"/>
      <c r="H384" s="42" t="s">
        <v>1049</v>
      </c>
      <c r="I384" s="47" t="s">
        <v>1050</v>
      </c>
      <c r="J384" s="52">
        <v>1</v>
      </c>
      <c r="K384" s="19" t="s">
        <v>934</v>
      </c>
      <c r="L384" s="127" t="s">
        <v>855</v>
      </c>
      <c r="M384" s="21"/>
      <c r="N384" s="23"/>
      <c r="O384" s="24"/>
      <c r="P384" s="23"/>
      <c r="Q384" s="23"/>
      <c r="R384" s="23"/>
      <c r="S384" s="24">
        <v>200000000</v>
      </c>
      <c r="T384" s="23"/>
      <c r="U384" s="22"/>
      <c r="V384" s="23"/>
      <c r="W384" s="23"/>
      <c r="X384" s="23"/>
      <c r="Y384" s="22"/>
      <c r="Z384" s="24">
        <f t="shared" si="5"/>
        <v>200000000</v>
      </c>
      <c r="AA384" s="25"/>
      <c r="AB384" s="25"/>
      <c r="AC384" s="38" t="s">
        <v>936</v>
      </c>
    </row>
    <row r="385" spans="2:29" s="27" customFormat="1" ht="90.75" hidden="1" x14ac:dyDescent="0.15">
      <c r="B385" s="13" t="s">
        <v>30</v>
      </c>
      <c r="C385" s="14" t="s">
        <v>744</v>
      </c>
      <c r="D385" s="14" t="s">
        <v>1042</v>
      </c>
      <c r="E385" s="42" t="s">
        <v>1036</v>
      </c>
      <c r="F385" s="15">
        <v>20160680810130</v>
      </c>
      <c r="G385" s="16" t="s">
        <v>1051</v>
      </c>
      <c r="H385" s="42" t="s">
        <v>1052</v>
      </c>
      <c r="I385" s="47" t="s">
        <v>1053</v>
      </c>
      <c r="J385" s="52">
        <v>1</v>
      </c>
      <c r="K385" s="19" t="s">
        <v>934</v>
      </c>
      <c r="L385" s="127" t="s">
        <v>855</v>
      </c>
      <c r="M385" s="21"/>
      <c r="N385" s="23"/>
      <c r="O385" s="24"/>
      <c r="P385" s="23"/>
      <c r="Q385" s="23"/>
      <c r="R385" s="23"/>
      <c r="S385" s="24">
        <v>250000000</v>
      </c>
      <c r="T385" s="23"/>
      <c r="U385" s="22"/>
      <c r="V385" s="23"/>
      <c r="W385" s="23"/>
      <c r="X385" s="23"/>
      <c r="Y385" s="22"/>
      <c r="Z385" s="24">
        <f t="shared" si="5"/>
        <v>250000000</v>
      </c>
      <c r="AA385" s="25"/>
      <c r="AB385" s="25"/>
      <c r="AC385" s="38" t="s">
        <v>936</v>
      </c>
    </row>
    <row r="386" spans="2:29" s="27" customFormat="1" ht="70.5" hidden="1" x14ac:dyDescent="0.15">
      <c r="B386" s="13" t="s">
        <v>30</v>
      </c>
      <c r="C386" s="14" t="s">
        <v>744</v>
      </c>
      <c r="D386" s="14" t="s">
        <v>1042</v>
      </c>
      <c r="E386" s="42" t="s">
        <v>1036</v>
      </c>
      <c r="F386" s="15" t="s">
        <v>407</v>
      </c>
      <c r="G386" s="118" t="s">
        <v>1054</v>
      </c>
      <c r="H386" s="42" t="s">
        <v>1055</v>
      </c>
      <c r="I386" s="47" t="s">
        <v>1056</v>
      </c>
      <c r="J386" s="52" t="s">
        <v>57</v>
      </c>
      <c r="K386" s="19" t="s">
        <v>934</v>
      </c>
      <c r="L386" s="127" t="s">
        <v>855</v>
      </c>
      <c r="M386" s="51"/>
      <c r="N386" s="23"/>
      <c r="O386" s="24"/>
      <c r="P386" s="23"/>
      <c r="Q386" s="23"/>
      <c r="R386" s="23"/>
      <c r="S386" s="23"/>
      <c r="T386" s="23"/>
      <c r="U386" s="22"/>
      <c r="V386" s="23"/>
      <c r="W386" s="23"/>
      <c r="X386" s="23"/>
      <c r="Y386" s="22"/>
      <c r="Z386" s="24">
        <f t="shared" si="5"/>
        <v>0</v>
      </c>
      <c r="AA386" s="25"/>
      <c r="AB386" s="25"/>
      <c r="AC386" s="38" t="s">
        <v>936</v>
      </c>
    </row>
    <row r="387" spans="2:29" s="27" customFormat="1" ht="70.5" hidden="1" x14ac:dyDescent="0.15">
      <c r="B387" s="13" t="s">
        <v>30</v>
      </c>
      <c r="C387" s="14" t="s">
        <v>744</v>
      </c>
      <c r="D387" s="14" t="s">
        <v>1042</v>
      </c>
      <c r="E387" s="42" t="s">
        <v>1036</v>
      </c>
      <c r="F387" s="15"/>
      <c r="G387" s="128" t="s">
        <v>1057</v>
      </c>
      <c r="H387" s="42" t="s">
        <v>1058</v>
      </c>
      <c r="I387" s="47" t="s">
        <v>1059</v>
      </c>
      <c r="J387" s="52">
        <v>0.3</v>
      </c>
      <c r="K387" s="19" t="s">
        <v>934</v>
      </c>
      <c r="L387" s="127" t="s">
        <v>855</v>
      </c>
      <c r="M387" s="21">
        <v>100000000</v>
      </c>
      <c r="N387" s="23"/>
      <c r="O387" s="24"/>
      <c r="P387" s="23"/>
      <c r="Q387" s="23"/>
      <c r="R387" s="23"/>
      <c r="S387" s="23"/>
      <c r="T387" s="23"/>
      <c r="U387" s="22"/>
      <c r="V387" s="23"/>
      <c r="W387" s="23"/>
      <c r="X387" s="23"/>
      <c r="Y387" s="22"/>
      <c r="Z387" s="24">
        <f t="shared" si="5"/>
        <v>100000000</v>
      </c>
      <c r="AA387" s="25"/>
      <c r="AB387" s="25"/>
      <c r="AC387" s="38" t="s">
        <v>936</v>
      </c>
    </row>
    <row r="388" spans="2:29" s="27" customFormat="1" ht="74.25" hidden="1" x14ac:dyDescent="0.15">
      <c r="B388" s="13" t="s">
        <v>30</v>
      </c>
      <c r="C388" s="14" t="s">
        <v>744</v>
      </c>
      <c r="D388" s="14" t="s">
        <v>1060</v>
      </c>
      <c r="E388" s="42" t="s">
        <v>1036</v>
      </c>
      <c r="F388" s="15">
        <v>20160680810082</v>
      </c>
      <c r="G388" s="16" t="s">
        <v>1061</v>
      </c>
      <c r="H388" s="42" t="s">
        <v>1062</v>
      </c>
      <c r="I388" s="47" t="s">
        <v>1063</v>
      </c>
      <c r="J388" s="52">
        <v>2</v>
      </c>
      <c r="K388" s="19" t="s">
        <v>934</v>
      </c>
      <c r="L388" s="127" t="s">
        <v>808</v>
      </c>
      <c r="M388" s="21">
        <f>100000000+5076961704.56-390000000-1000000000+358293998-314600000</f>
        <v>3830655702.5600004</v>
      </c>
      <c r="N388" s="23"/>
      <c r="O388" s="24"/>
      <c r="P388" s="23"/>
      <c r="Q388" s="23"/>
      <c r="R388" s="23"/>
      <c r="S388" s="129"/>
      <c r="T388" s="23"/>
      <c r="U388" s="22"/>
      <c r="V388" s="23"/>
      <c r="W388" s="23"/>
      <c r="X388" s="23"/>
      <c r="Y388" s="22"/>
      <c r="Z388" s="24">
        <f t="shared" ref="Z388:Z429" si="6">SUM(M388:Y388)</f>
        <v>3830655702.5600004</v>
      </c>
      <c r="AA388" s="25"/>
      <c r="AB388" s="25"/>
      <c r="AC388" s="38" t="s">
        <v>936</v>
      </c>
    </row>
    <row r="389" spans="2:29" s="27" customFormat="1" ht="74.25" hidden="1" x14ac:dyDescent="0.15">
      <c r="B389" s="13" t="s">
        <v>30</v>
      </c>
      <c r="C389" s="14" t="s">
        <v>744</v>
      </c>
      <c r="D389" s="14" t="s">
        <v>1060</v>
      </c>
      <c r="E389" s="42" t="s">
        <v>1036</v>
      </c>
      <c r="F389" s="15">
        <v>20160680810082</v>
      </c>
      <c r="G389" s="16" t="s">
        <v>1061</v>
      </c>
      <c r="H389" s="42" t="s">
        <v>1064</v>
      </c>
      <c r="I389" s="47" t="s">
        <v>1065</v>
      </c>
      <c r="J389" s="52">
        <v>5</v>
      </c>
      <c r="K389" s="19" t="s">
        <v>934</v>
      </c>
      <c r="L389" s="127" t="s">
        <v>808</v>
      </c>
      <c r="M389" s="21">
        <v>100000000</v>
      </c>
      <c r="N389" s="23"/>
      <c r="O389" s="24"/>
      <c r="P389" s="23"/>
      <c r="Q389" s="23"/>
      <c r="R389" s="23"/>
      <c r="S389" s="129"/>
      <c r="T389" s="23"/>
      <c r="U389" s="22"/>
      <c r="V389" s="23"/>
      <c r="W389" s="23"/>
      <c r="X389" s="23"/>
      <c r="Y389" s="22"/>
      <c r="Z389" s="24">
        <f t="shared" si="6"/>
        <v>100000000</v>
      </c>
      <c r="AA389" s="25"/>
      <c r="AB389" s="25"/>
      <c r="AC389" s="38" t="s">
        <v>936</v>
      </c>
    </row>
    <row r="390" spans="2:29" s="27" customFormat="1" ht="74.25" hidden="1" x14ac:dyDescent="0.15">
      <c r="B390" s="13" t="s">
        <v>30</v>
      </c>
      <c r="C390" s="14" t="s">
        <v>744</v>
      </c>
      <c r="D390" s="14" t="s">
        <v>1060</v>
      </c>
      <c r="E390" s="42" t="s">
        <v>1036</v>
      </c>
      <c r="F390" s="15">
        <v>20160680810082</v>
      </c>
      <c r="G390" s="16" t="s">
        <v>1061</v>
      </c>
      <c r="H390" s="42" t="s">
        <v>1066</v>
      </c>
      <c r="I390" s="47" t="s">
        <v>1067</v>
      </c>
      <c r="J390" s="52">
        <v>1</v>
      </c>
      <c r="K390" s="19" t="s">
        <v>934</v>
      </c>
      <c r="L390" s="127" t="s">
        <v>808</v>
      </c>
      <c r="M390" s="21"/>
      <c r="N390" s="23"/>
      <c r="O390" s="24"/>
      <c r="P390" s="23"/>
      <c r="Q390" s="23"/>
      <c r="R390" s="23"/>
      <c r="S390" s="24">
        <v>500000000</v>
      </c>
      <c r="T390" s="23"/>
      <c r="U390" s="22"/>
      <c r="V390" s="23"/>
      <c r="W390" s="23"/>
      <c r="X390" s="23"/>
      <c r="Y390" s="22"/>
      <c r="Z390" s="24">
        <f t="shared" si="6"/>
        <v>500000000</v>
      </c>
      <c r="AA390" s="25"/>
      <c r="AB390" s="25"/>
      <c r="AC390" s="38" t="s">
        <v>936</v>
      </c>
    </row>
    <row r="391" spans="2:29" s="27" customFormat="1" ht="70.5" hidden="1" x14ac:dyDescent="0.15">
      <c r="B391" s="13" t="s">
        <v>30</v>
      </c>
      <c r="C391" s="14" t="s">
        <v>744</v>
      </c>
      <c r="D391" s="14" t="s">
        <v>1060</v>
      </c>
      <c r="E391" s="42" t="s">
        <v>1036</v>
      </c>
      <c r="F391" s="15"/>
      <c r="G391" s="16"/>
      <c r="H391" s="42" t="s">
        <v>1068</v>
      </c>
      <c r="I391" s="47" t="s">
        <v>1069</v>
      </c>
      <c r="J391" s="52">
        <v>0.5</v>
      </c>
      <c r="K391" s="19" t="s">
        <v>934</v>
      </c>
      <c r="L391" s="127" t="s">
        <v>808</v>
      </c>
      <c r="M391" s="21"/>
      <c r="N391" s="23"/>
      <c r="O391" s="24"/>
      <c r="P391" s="23"/>
      <c r="Q391" s="23"/>
      <c r="R391" s="23"/>
      <c r="S391" s="24">
        <v>500000000</v>
      </c>
      <c r="T391" s="23"/>
      <c r="U391" s="22"/>
      <c r="V391" s="23"/>
      <c r="W391" s="23"/>
      <c r="X391" s="23"/>
      <c r="Y391" s="22"/>
      <c r="Z391" s="24">
        <f t="shared" si="6"/>
        <v>500000000</v>
      </c>
      <c r="AA391" s="25"/>
      <c r="AB391" s="25"/>
      <c r="AC391" s="38" t="s">
        <v>936</v>
      </c>
    </row>
    <row r="392" spans="2:29" s="27" customFormat="1" ht="70.5" hidden="1" x14ac:dyDescent="0.15">
      <c r="B392" s="13" t="s">
        <v>30</v>
      </c>
      <c r="C392" s="14" t="s">
        <v>744</v>
      </c>
      <c r="D392" s="14" t="s">
        <v>1060</v>
      </c>
      <c r="E392" s="42" t="s">
        <v>1036</v>
      </c>
      <c r="F392" s="15"/>
      <c r="G392" s="16"/>
      <c r="H392" s="42" t="s">
        <v>1070</v>
      </c>
      <c r="I392" s="47" t="s">
        <v>1071</v>
      </c>
      <c r="J392" s="52" t="s">
        <v>57</v>
      </c>
      <c r="K392" s="19" t="s">
        <v>934</v>
      </c>
      <c r="L392" s="127" t="s">
        <v>808</v>
      </c>
      <c r="M392" s="21"/>
      <c r="N392" s="23"/>
      <c r="O392" s="24"/>
      <c r="P392" s="23"/>
      <c r="Q392" s="23"/>
      <c r="R392" s="23"/>
      <c r="S392" s="23"/>
      <c r="T392" s="23"/>
      <c r="U392" s="22"/>
      <c r="V392" s="23"/>
      <c r="W392" s="23"/>
      <c r="X392" s="23"/>
      <c r="Y392" s="22"/>
      <c r="Z392" s="24">
        <f t="shared" si="6"/>
        <v>0</v>
      </c>
      <c r="AA392" s="25"/>
      <c r="AB392" s="25"/>
      <c r="AC392" s="38" t="s">
        <v>936</v>
      </c>
    </row>
    <row r="393" spans="2:29" s="27" customFormat="1" ht="70.5" hidden="1" x14ac:dyDescent="0.15">
      <c r="B393" s="13" t="s">
        <v>30</v>
      </c>
      <c r="C393" s="14" t="s">
        <v>744</v>
      </c>
      <c r="D393" s="14" t="s">
        <v>1060</v>
      </c>
      <c r="E393" s="42" t="s">
        <v>1036</v>
      </c>
      <c r="F393" s="15"/>
      <c r="G393" s="16"/>
      <c r="H393" s="42" t="s">
        <v>1072</v>
      </c>
      <c r="I393" s="47" t="s">
        <v>1073</v>
      </c>
      <c r="J393" s="52" t="s">
        <v>57</v>
      </c>
      <c r="K393" s="19" t="s">
        <v>934</v>
      </c>
      <c r="L393" s="127" t="s">
        <v>808</v>
      </c>
      <c r="M393" s="21"/>
      <c r="N393" s="23"/>
      <c r="O393" s="24"/>
      <c r="P393" s="23"/>
      <c r="Q393" s="23"/>
      <c r="R393" s="23"/>
      <c r="S393" s="23"/>
      <c r="T393" s="23"/>
      <c r="U393" s="22"/>
      <c r="V393" s="23"/>
      <c r="W393" s="23"/>
      <c r="X393" s="23"/>
      <c r="Y393" s="22"/>
      <c r="Z393" s="24">
        <f t="shared" si="6"/>
        <v>0</v>
      </c>
      <c r="AA393" s="25"/>
      <c r="AB393" s="25"/>
      <c r="AC393" s="38" t="s">
        <v>936</v>
      </c>
    </row>
    <row r="394" spans="2:29" s="27" customFormat="1" ht="70.5" hidden="1" x14ac:dyDescent="0.15">
      <c r="B394" s="13" t="s">
        <v>30</v>
      </c>
      <c r="C394" s="14" t="s">
        <v>744</v>
      </c>
      <c r="D394" s="14" t="s">
        <v>1060</v>
      </c>
      <c r="E394" s="42" t="s">
        <v>1036</v>
      </c>
      <c r="F394" s="15">
        <v>20160680810064</v>
      </c>
      <c r="G394" s="16" t="s">
        <v>1074</v>
      </c>
      <c r="H394" s="42" t="s">
        <v>1075</v>
      </c>
      <c r="I394" s="47" t="s">
        <v>1076</v>
      </c>
      <c r="J394" s="52">
        <v>40</v>
      </c>
      <c r="K394" s="19" t="s">
        <v>934</v>
      </c>
      <c r="L394" s="127" t="s">
        <v>808</v>
      </c>
      <c r="M394" s="21"/>
      <c r="N394" s="23"/>
      <c r="O394" s="24"/>
      <c r="P394" s="23"/>
      <c r="Q394" s="23"/>
      <c r="R394" s="23"/>
      <c r="S394" s="24">
        <v>350000000</v>
      </c>
      <c r="T394" s="23"/>
      <c r="U394" s="22"/>
      <c r="V394" s="23"/>
      <c r="W394" s="23"/>
      <c r="X394" s="23"/>
      <c r="Y394" s="22"/>
      <c r="Z394" s="24">
        <f t="shared" si="6"/>
        <v>350000000</v>
      </c>
      <c r="AA394" s="25"/>
      <c r="AB394" s="25"/>
      <c r="AC394" s="38" t="s">
        <v>936</v>
      </c>
    </row>
    <row r="395" spans="2:29" s="27" customFormat="1" ht="70.5" hidden="1" x14ac:dyDescent="0.15">
      <c r="B395" s="13" t="s">
        <v>30</v>
      </c>
      <c r="C395" s="14" t="s">
        <v>744</v>
      </c>
      <c r="D395" s="14" t="s">
        <v>1077</v>
      </c>
      <c r="E395" s="42" t="s">
        <v>1036</v>
      </c>
      <c r="F395" s="15"/>
      <c r="G395" s="16"/>
      <c r="H395" s="42" t="s">
        <v>1078</v>
      </c>
      <c r="I395" s="47" t="s">
        <v>1079</v>
      </c>
      <c r="J395" s="52">
        <v>1</v>
      </c>
      <c r="K395" s="19" t="s">
        <v>934</v>
      </c>
      <c r="L395" s="127" t="s">
        <v>855</v>
      </c>
      <c r="M395" s="21"/>
      <c r="N395" s="23"/>
      <c r="O395" s="24"/>
      <c r="P395" s="23"/>
      <c r="Q395" s="23"/>
      <c r="R395" s="23"/>
      <c r="S395" s="23"/>
      <c r="T395" s="23"/>
      <c r="U395" s="22"/>
      <c r="V395" s="23"/>
      <c r="W395" s="23"/>
      <c r="X395" s="23"/>
      <c r="Y395" s="22"/>
      <c r="Z395" s="24">
        <f t="shared" si="6"/>
        <v>0</v>
      </c>
      <c r="AA395" s="25"/>
      <c r="AB395" s="25"/>
      <c r="AC395" s="38" t="s">
        <v>936</v>
      </c>
    </row>
    <row r="396" spans="2:29" s="27" customFormat="1" ht="70.5" hidden="1" x14ac:dyDescent="0.15">
      <c r="B396" s="13" t="s">
        <v>30</v>
      </c>
      <c r="C396" s="14" t="s">
        <v>744</v>
      </c>
      <c r="D396" s="14" t="s">
        <v>1077</v>
      </c>
      <c r="E396" s="42" t="s">
        <v>1036</v>
      </c>
      <c r="F396" s="15" t="s">
        <v>407</v>
      </c>
      <c r="G396" s="118" t="s">
        <v>1080</v>
      </c>
      <c r="H396" s="42" t="s">
        <v>1081</v>
      </c>
      <c r="I396" s="47" t="s">
        <v>1082</v>
      </c>
      <c r="J396" s="52">
        <v>2</v>
      </c>
      <c r="K396" s="19" t="s">
        <v>934</v>
      </c>
      <c r="L396" s="127" t="s">
        <v>855</v>
      </c>
      <c r="M396" s="51"/>
      <c r="N396" s="23"/>
      <c r="O396" s="24"/>
      <c r="P396" s="23"/>
      <c r="Q396" s="23"/>
      <c r="R396" s="23"/>
      <c r="S396" s="23"/>
      <c r="T396" s="23"/>
      <c r="U396" s="22"/>
      <c r="V396" s="23"/>
      <c r="W396" s="23"/>
      <c r="X396" s="23"/>
      <c r="Y396" s="22"/>
      <c r="Z396" s="24">
        <f t="shared" si="6"/>
        <v>0</v>
      </c>
      <c r="AA396" s="25"/>
      <c r="AB396" s="25"/>
      <c r="AC396" s="38" t="s">
        <v>936</v>
      </c>
    </row>
    <row r="397" spans="2:29" s="27" customFormat="1" ht="70.5" hidden="1" x14ac:dyDescent="0.15">
      <c r="B397" s="13" t="s">
        <v>30</v>
      </c>
      <c r="C397" s="14" t="s">
        <v>744</v>
      </c>
      <c r="D397" s="14" t="s">
        <v>1077</v>
      </c>
      <c r="E397" s="42" t="s">
        <v>1036</v>
      </c>
      <c r="F397" s="15" t="s">
        <v>407</v>
      </c>
      <c r="G397" s="118" t="s">
        <v>1080</v>
      </c>
      <c r="H397" s="42" t="s">
        <v>1083</v>
      </c>
      <c r="I397" s="47" t="s">
        <v>1084</v>
      </c>
      <c r="J397" s="52">
        <v>1</v>
      </c>
      <c r="K397" s="19" t="s">
        <v>934</v>
      </c>
      <c r="L397" s="127" t="s">
        <v>855</v>
      </c>
      <c r="M397" s="21">
        <v>120000000</v>
      </c>
      <c r="N397" s="23"/>
      <c r="O397" s="24"/>
      <c r="P397" s="23"/>
      <c r="Q397" s="23"/>
      <c r="R397" s="23"/>
      <c r="S397" s="53"/>
      <c r="T397" s="53"/>
      <c r="U397" s="22"/>
      <c r="V397" s="23"/>
      <c r="W397" s="23"/>
      <c r="X397" s="23"/>
      <c r="Y397" s="22"/>
      <c r="Z397" s="24">
        <f t="shared" si="6"/>
        <v>120000000</v>
      </c>
      <c r="AA397" s="25"/>
      <c r="AB397" s="25"/>
      <c r="AC397" s="38" t="s">
        <v>936</v>
      </c>
    </row>
    <row r="398" spans="2:29" s="27" customFormat="1" ht="70.5" hidden="1" x14ac:dyDescent="0.15">
      <c r="B398" s="13" t="s">
        <v>30</v>
      </c>
      <c r="C398" s="14" t="s">
        <v>744</v>
      </c>
      <c r="D398" s="14" t="s">
        <v>1077</v>
      </c>
      <c r="E398" s="42" t="s">
        <v>1036</v>
      </c>
      <c r="F398" s="15" t="s">
        <v>407</v>
      </c>
      <c r="G398" s="118" t="s">
        <v>1085</v>
      </c>
      <c r="H398" s="42" t="s">
        <v>1086</v>
      </c>
      <c r="I398" s="47" t="s">
        <v>1087</v>
      </c>
      <c r="J398" s="52">
        <v>1</v>
      </c>
      <c r="K398" s="19" t="s">
        <v>934</v>
      </c>
      <c r="L398" s="127" t="s">
        <v>855</v>
      </c>
      <c r="M398" s="21">
        <v>10000000</v>
      </c>
      <c r="N398" s="23"/>
      <c r="O398" s="24"/>
      <c r="P398" s="23"/>
      <c r="Q398" s="23"/>
      <c r="R398" s="23"/>
      <c r="S398" s="23"/>
      <c r="T398" s="23"/>
      <c r="U398" s="22"/>
      <c r="V398" s="23"/>
      <c r="W398" s="23"/>
      <c r="X398" s="23"/>
      <c r="Y398" s="22"/>
      <c r="Z398" s="24">
        <f t="shared" si="6"/>
        <v>10000000</v>
      </c>
      <c r="AA398" s="25"/>
      <c r="AB398" s="25"/>
      <c r="AC398" s="38" t="s">
        <v>936</v>
      </c>
    </row>
    <row r="399" spans="2:29" s="27" customFormat="1" ht="70.5" hidden="1" x14ac:dyDescent="0.15">
      <c r="B399" s="13" t="s">
        <v>30</v>
      </c>
      <c r="C399" s="14" t="s">
        <v>744</v>
      </c>
      <c r="D399" s="14" t="s">
        <v>1077</v>
      </c>
      <c r="E399" s="42" t="s">
        <v>1036</v>
      </c>
      <c r="F399" s="15" t="s">
        <v>407</v>
      </c>
      <c r="G399" s="118" t="s">
        <v>1088</v>
      </c>
      <c r="H399" s="42" t="s">
        <v>1089</v>
      </c>
      <c r="I399" s="47" t="s">
        <v>1090</v>
      </c>
      <c r="J399" s="52" t="s">
        <v>57</v>
      </c>
      <c r="K399" s="19" t="s">
        <v>934</v>
      </c>
      <c r="L399" s="127" t="s">
        <v>855</v>
      </c>
      <c r="M399" s="21"/>
      <c r="N399" s="23"/>
      <c r="O399" s="23"/>
      <c r="P399" s="23"/>
      <c r="Q399" s="23"/>
      <c r="R399" s="23"/>
      <c r="S399" s="130"/>
      <c r="T399" s="23"/>
      <c r="U399" s="22"/>
      <c r="V399" s="23"/>
      <c r="W399" s="23"/>
      <c r="X399" s="23"/>
      <c r="Y399" s="22"/>
      <c r="Z399" s="24">
        <f t="shared" si="6"/>
        <v>0</v>
      </c>
      <c r="AA399" s="25"/>
      <c r="AB399" s="25"/>
      <c r="AC399" s="38" t="s">
        <v>936</v>
      </c>
    </row>
    <row r="400" spans="2:29" s="27" customFormat="1" ht="70.5" hidden="1" x14ac:dyDescent="0.15">
      <c r="B400" s="13" t="s">
        <v>30</v>
      </c>
      <c r="C400" s="14" t="s">
        <v>774</v>
      </c>
      <c r="D400" s="14" t="s">
        <v>1091</v>
      </c>
      <c r="E400" s="47" t="s">
        <v>776</v>
      </c>
      <c r="F400" s="31" t="s">
        <v>1092</v>
      </c>
      <c r="G400" s="16" t="s">
        <v>1093</v>
      </c>
      <c r="H400" s="47" t="s">
        <v>1094</v>
      </c>
      <c r="I400" s="17" t="s">
        <v>1095</v>
      </c>
      <c r="J400" s="55">
        <v>1</v>
      </c>
      <c r="K400" s="19" t="s">
        <v>1096</v>
      </c>
      <c r="L400" s="131" t="s">
        <v>1097</v>
      </c>
      <c r="M400" s="132">
        <v>0</v>
      </c>
      <c r="N400" s="133"/>
      <c r="O400" s="133"/>
      <c r="P400" s="133"/>
      <c r="Q400" s="133"/>
      <c r="R400" s="133"/>
      <c r="S400" s="133"/>
      <c r="T400" s="133"/>
      <c r="U400" s="133"/>
      <c r="V400" s="133"/>
      <c r="W400" s="133"/>
      <c r="X400" s="133"/>
      <c r="Y400" s="133"/>
      <c r="Z400" s="24">
        <f t="shared" si="6"/>
        <v>0</v>
      </c>
      <c r="AA400" s="25"/>
      <c r="AB400" s="25"/>
      <c r="AC400" s="38" t="s">
        <v>1098</v>
      </c>
    </row>
    <row r="401" spans="2:29" s="27" customFormat="1" ht="70.5" hidden="1" x14ac:dyDescent="0.15">
      <c r="B401" s="13" t="s">
        <v>30</v>
      </c>
      <c r="C401" s="14" t="s">
        <v>774</v>
      </c>
      <c r="D401" s="14" t="s">
        <v>1091</v>
      </c>
      <c r="E401" s="47" t="s">
        <v>776</v>
      </c>
      <c r="F401" s="31" t="s">
        <v>1092</v>
      </c>
      <c r="G401" s="16" t="s">
        <v>1093</v>
      </c>
      <c r="H401" s="47" t="s">
        <v>1099</v>
      </c>
      <c r="I401" s="17" t="s">
        <v>1100</v>
      </c>
      <c r="J401" s="55">
        <v>1</v>
      </c>
      <c r="K401" s="19" t="s">
        <v>1096</v>
      </c>
      <c r="L401" s="131" t="s">
        <v>1097</v>
      </c>
      <c r="M401" s="132">
        <v>0</v>
      </c>
      <c r="N401" s="133"/>
      <c r="O401" s="133"/>
      <c r="P401" s="133"/>
      <c r="Q401" s="133"/>
      <c r="R401" s="133"/>
      <c r="S401" s="133"/>
      <c r="T401" s="133"/>
      <c r="U401" s="133"/>
      <c r="V401" s="133"/>
      <c r="W401" s="133"/>
      <c r="X401" s="133"/>
      <c r="Y401" s="133"/>
      <c r="Z401" s="24">
        <f t="shared" si="6"/>
        <v>0</v>
      </c>
      <c r="AA401" s="25"/>
      <c r="AB401" s="25"/>
      <c r="AC401" s="38" t="s">
        <v>1098</v>
      </c>
    </row>
    <row r="402" spans="2:29" s="27" customFormat="1" ht="82.5" hidden="1" x14ac:dyDescent="0.15">
      <c r="B402" s="13" t="s">
        <v>30</v>
      </c>
      <c r="C402" s="14" t="s">
        <v>774</v>
      </c>
      <c r="D402" s="14" t="s">
        <v>1091</v>
      </c>
      <c r="E402" s="47" t="s">
        <v>776</v>
      </c>
      <c r="F402" s="31" t="s">
        <v>1101</v>
      </c>
      <c r="G402" s="16" t="s">
        <v>1102</v>
      </c>
      <c r="H402" s="47" t="s">
        <v>1103</v>
      </c>
      <c r="I402" s="17" t="s">
        <v>1104</v>
      </c>
      <c r="J402" s="55">
        <v>1</v>
      </c>
      <c r="K402" s="19" t="s">
        <v>1096</v>
      </c>
      <c r="L402" s="131" t="s">
        <v>1097</v>
      </c>
      <c r="M402" s="132">
        <v>500000000</v>
      </c>
      <c r="N402" s="42"/>
      <c r="O402" s="42"/>
      <c r="P402" s="42"/>
      <c r="Q402" s="42"/>
      <c r="R402" s="42"/>
      <c r="S402" s="42"/>
      <c r="T402" s="42"/>
      <c r="U402" s="42"/>
      <c r="V402" s="42"/>
      <c r="W402" s="42"/>
      <c r="X402" s="42"/>
      <c r="Y402" s="42"/>
      <c r="Z402" s="24">
        <f t="shared" si="6"/>
        <v>500000000</v>
      </c>
      <c r="AA402" s="25"/>
      <c r="AB402" s="25"/>
      <c r="AC402" s="38" t="s">
        <v>1098</v>
      </c>
    </row>
    <row r="403" spans="2:29" s="27" customFormat="1" ht="90.75" hidden="1" x14ac:dyDescent="0.15">
      <c r="B403" s="13" t="s">
        <v>30</v>
      </c>
      <c r="C403" s="14" t="s">
        <v>774</v>
      </c>
      <c r="D403" s="14" t="s">
        <v>1091</v>
      </c>
      <c r="E403" s="47" t="s">
        <v>776</v>
      </c>
      <c r="F403" s="134">
        <v>20160680810050</v>
      </c>
      <c r="G403" s="16" t="s">
        <v>1105</v>
      </c>
      <c r="H403" s="47" t="s">
        <v>1106</v>
      </c>
      <c r="I403" s="17" t="s">
        <v>1107</v>
      </c>
      <c r="J403" s="55">
        <v>1</v>
      </c>
      <c r="K403" s="19" t="s">
        <v>1096</v>
      </c>
      <c r="L403" s="131" t="s">
        <v>1097</v>
      </c>
      <c r="M403" s="132">
        <f>1700000000+2700000000</f>
        <v>4400000000</v>
      </c>
      <c r="N403" s="135"/>
      <c r="O403" s="135"/>
      <c r="P403" s="135"/>
      <c r="Q403" s="135"/>
      <c r="R403" s="135"/>
      <c r="S403" s="135"/>
      <c r="T403" s="135"/>
      <c r="U403" s="135"/>
      <c r="V403" s="135"/>
      <c r="W403" s="135"/>
      <c r="X403" s="135"/>
      <c r="Y403" s="135"/>
      <c r="Z403" s="24">
        <f t="shared" si="6"/>
        <v>4400000000</v>
      </c>
      <c r="AA403" s="25"/>
      <c r="AB403" s="25"/>
      <c r="AC403" s="38" t="s">
        <v>1098</v>
      </c>
    </row>
    <row r="404" spans="2:29" s="27" customFormat="1" ht="70.5" hidden="1" x14ac:dyDescent="0.15">
      <c r="B404" s="13" t="s">
        <v>30</v>
      </c>
      <c r="C404" s="14" t="s">
        <v>774</v>
      </c>
      <c r="D404" s="14" t="s">
        <v>1091</v>
      </c>
      <c r="E404" s="47" t="s">
        <v>776</v>
      </c>
      <c r="F404" s="134">
        <v>20160680810050</v>
      </c>
      <c r="G404" s="16" t="s">
        <v>1108</v>
      </c>
      <c r="H404" s="47" t="s">
        <v>1109</v>
      </c>
      <c r="I404" s="17" t="s">
        <v>1110</v>
      </c>
      <c r="J404" s="55">
        <v>1</v>
      </c>
      <c r="K404" s="19" t="s">
        <v>1096</v>
      </c>
      <c r="L404" s="131" t="s">
        <v>1097</v>
      </c>
      <c r="M404" s="132">
        <v>0</v>
      </c>
      <c r="N404" s="135"/>
      <c r="O404" s="135"/>
      <c r="P404" s="135"/>
      <c r="Q404" s="135"/>
      <c r="R404" s="135"/>
      <c r="S404" s="135"/>
      <c r="T404" s="135"/>
      <c r="U404" s="135"/>
      <c r="V404" s="135"/>
      <c r="W404" s="135"/>
      <c r="X404" s="135"/>
      <c r="Y404" s="136">
        <v>17600000</v>
      </c>
      <c r="Z404" s="24">
        <f t="shared" si="6"/>
        <v>17600000</v>
      </c>
      <c r="AA404" s="25"/>
      <c r="AB404" s="25"/>
      <c r="AC404" s="38" t="s">
        <v>1098</v>
      </c>
    </row>
    <row r="405" spans="2:29" s="27" customFormat="1" ht="74.25" hidden="1" x14ac:dyDescent="0.15">
      <c r="B405" s="13" t="s">
        <v>30</v>
      </c>
      <c r="C405" s="14" t="s">
        <v>774</v>
      </c>
      <c r="D405" s="14" t="s">
        <v>1091</v>
      </c>
      <c r="E405" s="47" t="s">
        <v>776</v>
      </c>
      <c r="F405" s="134">
        <v>20160680810050</v>
      </c>
      <c r="G405" s="16" t="s">
        <v>1111</v>
      </c>
      <c r="H405" s="47" t="s">
        <v>1112</v>
      </c>
      <c r="I405" s="17" t="s">
        <v>1113</v>
      </c>
      <c r="J405" s="55">
        <v>1</v>
      </c>
      <c r="K405" s="19" t="s">
        <v>1096</v>
      </c>
      <c r="L405" s="131" t="s">
        <v>1097</v>
      </c>
      <c r="M405" s="132">
        <v>400000000</v>
      </c>
      <c r="N405" s="135"/>
      <c r="O405" s="135"/>
      <c r="P405" s="135"/>
      <c r="Q405" s="135"/>
      <c r="R405" s="135"/>
      <c r="S405" s="135"/>
      <c r="T405" s="135"/>
      <c r="U405" s="135"/>
      <c r="V405" s="135"/>
      <c r="W405" s="135"/>
      <c r="X405" s="135"/>
      <c r="Y405" s="135"/>
      <c r="Z405" s="24">
        <f t="shared" si="6"/>
        <v>400000000</v>
      </c>
      <c r="AA405" s="25"/>
      <c r="AB405" s="25"/>
      <c r="AC405" s="38" t="s">
        <v>1098</v>
      </c>
    </row>
    <row r="406" spans="2:29" s="27" customFormat="1" ht="74.25" hidden="1" x14ac:dyDescent="0.15">
      <c r="B406" s="13" t="s">
        <v>30</v>
      </c>
      <c r="C406" s="14" t="s">
        <v>774</v>
      </c>
      <c r="D406" s="14" t="s">
        <v>1091</v>
      </c>
      <c r="E406" s="47" t="s">
        <v>776</v>
      </c>
      <c r="F406" s="134">
        <v>20160680810050</v>
      </c>
      <c r="G406" s="16" t="s">
        <v>1114</v>
      </c>
      <c r="H406" s="47" t="s">
        <v>1115</v>
      </c>
      <c r="I406" s="17" t="s">
        <v>1116</v>
      </c>
      <c r="J406" s="54">
        <v>1</v>
      </c>
      <c r="K406" s="19" t="s">
        <v>1096</v>
      </c>
      <c r="L406" s="131" t="s">
        <v>1097</v>
      </c>
      <c r="M406" s="132">
        <v>1000000000</v>
      </c>
      <c r="N406" s="135"/>
      <c r="O406" s="135"/>
      <c r="P406" s="135"/>
      <c r="Q406" s="135"/>
      <c r="R406" s="135"/>
      <c r="S406" s="135"/>
      <c r="T406" s="135"/>
      <c r="U406" s="135"/>
      <c r="V406" s="135"/>
      <c r="W406" s="135"/>
      <c r="X406" s="135"/>
      <c r="Y406" s="135"/>
      <c r="Z406" s="24">
        <f t="shared" si="6"/>
        <v>1000000000</v>
      </c>
      <c r="AA406" s="25"/>
      <c r="AB406" s="25"/>
      <c r="AC406" s="38" t="s">
        <v>1098</v>
      </c>
    </row>
    <row r="407" spans="2:29" s="27" customFormat="1" ht="82.5" hidden="1" x14ac:dyDescent="0.15">
      <c r="B407" s="13" t="s">
        <v>30</v>
      </c>
      <c r="C407" s="14" t="s">
        <v>774</v>
      </c>
      <c r="D407" s="14" t="s">
        <v>1091</v>
      </c>
      <c r="E407" s="47" t="s">
        <v>776</v>
      </c>
      <c r="F407" s="134">
        <v>20160680810085</v>
      </c>
      <c r="G407" s="16" t="s">
        <v>1117</v>
      </c>
      <c r="H407" s="47" t="s">
        <v>1118</v>
      </c>
      <c r="I407" s="17" t="s">
        <v>1119</v>
      </c>
      <c r="J407" s="54">
        <v>1</v>
      </c>
      <c r="K407" s="19" t="s">
        <v>1096</v>
      </c>
      <c r="L407" s="131" t="s">
        <v>1097</v>
      </c>
      <c r="M407" s="132">
        <v>1700000000</v>
      </c>
      <c r="N407" s="135"/>
      <c r="O407" s="135"/>
      <c r="P407" s="135"/>
      <c r="Q407" s="135"/>
      <c r="R407" s="135"/>
      <c r="S407" s="135"/>
      <c r="T407" s="135"/>
      <c r="U407" s="135"/>
      <c r="V407" s="135"/>
      <c r="W407" s="135"/>
      <c r="X407" s="135"/>
      <c r="Y407" s="135"/>
      <c r="Z407" s="24">
        <f t="shared" si="6"/>
        <v>1700000000</v>
      </c>
      <c r="AA407" s="25"/>
      <c r="AB407" s="25"/>
      <c r="AC407" s="38" t="s">
        <v>1098</v>
      </c>
    </row>
    <row r="408" spans="2:29" s="27" customFormat="1" ht="70.5" hidden="1" x14ac:dyDescent="0.15">
      <c r="B408" s="13" t="s">
        <v>30</v>
      </c>
      <c r="C408" s="14" t="s">
        <v>774</v>
      </c>
      <c r="D408" s="14" t="s">
        <v>1091</v>
      </c>
      <c r="E408" s="47" t="s">
        <v>776</v>
      </c>
      <c r="F408" s="134">
        <v>20160680810084</v>
      </c>
      <c r="G408" s="16" t="s">
        <v>1120</v>
      </c>
      <c r="H408" s="47" t="s">
        <v>1121</v>
      </c>
      <c r="I408" s="17" t="s">
        <v>1122</v>
      </c>
      <c r="J408" s="55" t="s">
        <v>57</v>
      </c>
      <c r="K408" s="19" t="s">
        <v>1096</v>
      </c>
      <c r="L408" s="131" t="s">
        <v>1097</v>
      </c>
      <c r="M408" s="132">
        <v>980000000</v>
      </c>
      <c r="N408" s="42"/>
      <c r="O408" s="42"/>
      <c r="P408" s="42"/>
      <c r="Q408" s="42"/>
      <c r="R408" s="42"/>
      <c r="S408" s="42"/>
      <c r="T408" s="42"/>
      <c r="U408" s="42"/>
      <c r="V408" s="42"/>
      <c r="W408" s="42"/>
      <c r="X408" s="42"/>
      <c r="Y408" s="42"/>
      <c r="Z408" s="24">
        <f t="shared" si="6"/>
        <v>980000000</v>
      </c>
      <c r="AA408" s="25"/>
      <c r="AB408" s="25"/>
      <c r="AC408" s="38" t="s">
        <v>1098</v>
      </c>
    </row>
    <row r="409" spans="2:29" s="27" customFormat="1" ht="70.5" hidden="1" x14ac:dyDescent="0.15">
      <c r="B409" s="13" t="s">
        <v>30</v>
      </c>
      <c r="C409" s="14" t="s">
        <v>774</v>
      </c>
      <c r="D409" s="14" t="s">
        <v>1091</v>
      </c>
      <c r="E409" s="137" t="s">
        <v>776</v>
      </c>
      <c r="F409" s="31" t="s">
        <v>1092</v>
      </c>
      <c r="G409" s="16" t="s">
        <v>1093</v>
      </c>
      <c r="H409" s="137" t="s">
        <v>1123</v>
      </c>
      <c r="I409" s="17" t="s">
        <v>1124</v>
      </c>
      <c r="J409" s="138">
        <v>0.03</v>
      </c>
      <c r="K409" s="19" t="s">
        <v>1096</v>
      </c>
      <c r="L409" s="131" t="s">
        <v>1097</v>
      </c>
      <c r="M409" s="132">
        <v>0</v>
      </c>
      <c r="N409" s="133"/>
      <c r="O409" s="133"/>
      <c r="P409" s="133"/>
      <c r="Q409" s="133"/>
      <c r="R409" s="133"/>
      <c r="S409" s="133"/>
      <c r="T409" s="133"/>
      <c r="U409" s="133"/>
      <c r="V409" s="133"/>
      <c r="W409" s="133"/>
      <c r="X409" s="133"/>
      <c r="Y409" s="133"/>
      <c r="Z409" s="24">
        <f t="shared" si="6"/>
        <v>0</v>
      </c>
      <c r="AA409" s="25"/>
      <c r="AB409" s="25"/>
      <c r="AC409" s="38" t="s">
        <v>1098</v>
      </c>
    </row>
    <row r="410" spans="2:29" s="27" customFormat="1" ht="70.5" hidden="1" x14ac:dyDescent="0.15">
      <c r="B410" s="13" t="s">
        <v>30</v>
      </c>
      <c r="C410" s="14" t="s">
        <v>774</v>
      </c>
      <c r="D410" s="14" t="s">
        <v>1091</v>
      </c>
      <c r="E410" s="137" t="s">
        <v>776</v>
      </c>
      <c r="F410" s="31" t="s">
        <v>1092</v>
      </c>
      <c r="G410" s="16" t="s">
        <v>1093</v>
      </c>
      <c r="H410" s="137" t="s">
        <v>1125</v>
      </c>
      <c r="I410" s="17" t="s">
        <v>1126</v>
      </c>
      <c r="J410" s="54">
        <v>4</v>
      </c>
      <c r="K410" s="19" t="s">
        <v>1096</v>
      </c>
      <c r="L410" s="131" t="s">
        <v>1097</v>
      </c>
      <c r="M410" s="132">
        <v>0</v>
      </c>
      <c r="N410" s="133"/>
      <c r="O410" s="133"/>
      <c r="P410" s="133"/>
      <c r="Q410" s="133"/>
      <c r="R410" s="133"/>
      <c r="S410" s="133"/>
      <c r="T410" s="133"/>
      <c r="U410" s="133"/>
      <c r="V410" s="133"/>
      <c r="W410" s="133"/>
      <c r="X410" s="133"/>
      <c r="Y410" s="133"/>
      <c r="Z410" s="24">
        <f t="shared" si="6"/>
        <v>0</v>
      </c>
      <c r="AA410" s="25"/>
      <c r="AB410" s="25"/>
      <c r="AC410" s="38" t="s">
        <v>1098</v>
      </c>
    </row>
    <row r="411" spans="2:29" s="27" customFormat="1" ht="70.5" hidden="1" x14ac:dyDescent="0.15">
      <c r="B411" s="13" t="s">
        <v>30</v>
      </c>
      <c r="C411" s="14" t="s">
        <v>774</v>
      </c>
      <c r="D411" s="14" t="s">
        <v>1091</v>
      </c>
      <c r="E411" s="137" t="s">
        <v>776</v>
      </c>
      <c r="F411" s="31" t="s">
        <v>1092</v>
      </c>
      <c r="G411" s="16" t="s">
        <v>1093</v>
      </c>
      <c r="H411" s="137" t="s">
        <v>1127</v>
      </c>
      <c r="I411" s="17" t="s">
        <v>1128</v>
      </c>
      <c r="J411" s="138">
        <v>1</v>
      </c>
      <c r="K411" s="19" t="s">
        <v>1096</v>
      </c>
      <c r="L411" s="131" t="s">
        <v>1097</v>
      </c>
      <c r="M411" s="132">
        <v>0</v>
      </c>
      <c r="N411" s="133"/>
      <c r="O411" s="133"/>
      <c r="P411" s="133"/>
      <c r="Q411" s="133"/>
      <c r="R411" s="133"/>
      <c r="S411" s="133"/>
      <c r="T411" s="133"/>
      <c r="U411" s="133"/>
      <c r="V411" s="133"/>
      <c r="W411" s="133"/>
      <c r="X411" s="133"/>
      <c r="Y411" s="133"/>
      <c r="Z411" s="24">
        <f t="shared" si="6"/>
        <v>0</v>
      </c>
      <c r="AA411" s="25"/>
      <c r="AB411" s="25"/>
      <c r="AC411" s="38" t="s">
        <v>1098</v>
      </c>
    </row>
    <row r="412" spans="2:29" s="27" customFormat="1" ht="82.5" hidden="1" x14ac:dyDescent="0.15">
      <c r="B412" s="13" t="s">
        <v>30</v>
      </c>
      <c r="C412" s="14" t="s">
        <v>774</v>
      </c>
      <c r="D412" s="14" t="s">
        <v>1091</v>
      </c>
      <c r="E412" s="137" t="s">
        <v>776</v>
      </c>
      <c r="F412" s="134">
        <v>20160680810022</v>
      </c>
      <c r="G412" s="16" t="s">
        <v>1129</v>
      </c>
      <c r="H412" s="137" t="s">
        <v>1130</v>
      </c>
      <c r="I412" s="17" t="s">
        <v>1131</v>
      </c>
      <c r="J412" s="54">
        <v>1</v>
      </c>
      <c r="K412" s="19" t="s">
        <v>1096</v>
      </c>
      <c r="L412" s="131" t="s">
        <v>1097</v>
      </c>
      <c r="M412" s="132">
        <v>800000000</v>
      </c>
      <c r="N412" s="42"/>
      <c r="O412" s="42"/>
      <c r="P412" s="42"/>
      <c r="Q412" s="42"/>
      <c r="R412" s="42"/>
      <c r="S412" s="42"/>
      <c r="T412" s="42"/>
      <c r="U412" s="42"/>
      <c r="V412" s="42"/>
      <c r="W412" s="42"/>
      <c r="X412" s="42"/>
      <c r="Y412" s="42"/>
      <c r="Z412" s="24">
        <f t="shared" si="6"/>
        <v>800000000</v>
      </c>
      <c r="AA412" s="25"/>
      <c r="AB412" s="25"/>
      <c r="AC412" s="38" t="s">
        <v>1098</v>
      </c>
    </row>
    <row r="413" spans="2:29" s="27" customFormat="1" ht="71.25" hidden="1" thickBot="1" x14ac:dyDescent="0.2">
      <c r="B413" s="13" t="s">
        <v>30</v>
      </c>
      <c r="C413" s="14" t="s">
        <v>774</v>
      </c>
      <c r="D413" s="14" t="s">
        <v>1132</v>
      </c>
      <c r="E413" s="14" t="s">
        <v>1133</v>
      </c>
      <c r="F413" s="134" t="s">
        <v>1101</v>
      </c>
      <c r="G413" s="139" t="s">
        <v>1134</v>
      </c>
      <c r="H413" s="137" t="s">
        <v>1135</v>
      </c>
      <c r="I413" s="47" t="s">
        <v>1136</v>
      </c>
      <c r="J413" s="32">
        <v>1</v>
      </c>
      <c r="K413" s="19" t="s">
        <v>497</v>
      </c>
      <c r="L413" s="20" t="s">
        <v>498</v>
      </c>
      <c r="M413" s="132">
        <v>300000000</v>
      </c>
      <c r="N413" s="42"/>
      <c r="O413" s="42"/>
      <c r="P413" s="42"/>
      <c r="Q413" s="42"/>
      <c r="R413" s="42"/>
      <c r="S413" s="42"/>
      <c r="T413" s="42"/>
      <c r="U413" s="42"/>
      <c r="V413" s="42"/>
      <c r="W413" s="42"/>
      <c r="X413" s="42"/>
      <c r="Y413" s="42"/>
      <c r="Z413" s="24">
        <f t="shared" si="6"/>
        <v>300000000</v>
      </c>
      <c r="AA413" s="25"/>
      <c r="AB413" s="25"/>
      <c r="AC413" s="38" t="s">
        <v>1098</v>
      </c>
    </row>
    <row r="414" spans="2:29" s="27" customFormat="1" ht="71.25" hidden="1" thickBot="1" x14ac:dyDescent="0.2">
      <c r="B414" s="13" t="s">
        <v>30</v>
      </c>
      <c r="C414" s="14" t="s">
        <v>774</v>
      </c>
      <c r="D414" s="14" t="s">
        <v>1132</v>
      </c>
      <c r="E414" s="14" t="s">
        <v>1133</v>
      </c>
      <c r="F414" s="134" t="s">
        <v>1101</v>
      </c>
      <c r="G414" s="140" t="s">
        <v>1134</v>
      </c>
      <c r="H414" s="137" t="s">
        <v>1137</v>
      </c>
      <c r="I414" s="47" t="s">
        <v>1138</v>
      </c>
      <c r="J414" s="32">
        <v>1</v>
      </c>
      <c r="K414" s="19" t="s">
        <v>497</v>
      </c>
      <c r="L414" s="20" t="s">
        <v>498</v>
      </c>
      <c r="M414" s="132">
        <v>300000000</v>
      </c>
      <c r="N414" s="42"/>
      <c r="O414" s="42"/>
      <c r="P414" s="42"/>
      <c r="Q414" s="42"/>
      <c r="R414" s="42"/>
      <c r="S414" s="42"/>
      <c r="T414" s="42"/>
      <c r="U414" s="42"/>
      <c r="V414" s="42"/>
      <c r="W414" s="42"/>
      <c r="X414" s="42"/>
      <c r="Y414" s="42"/>
      <c r="Z414" s="24">
        <f t="shared" si="6"/>
        <v>300000000</v>
      </c>
      <c r="AA414" s="25"/>
      <c r="AB414" s="25"/>
      <c r="AC414" s="38" t="s">
        <v>1098</v>
      </c>
    </row>
    <row r="415" spans="2:29" s="27" customFormat="1" ht="70.5" hidden="1" x14ac:dyDescent="0.15">
      <c r="B415" s="13" t="s">
        <v>30</v>
      </c>
      <c r="C415" s="14" t="s">
        <v>774</v>
      </c>
      <c r="D415" s="14" t="s">
        <v>1139</v>
      </c>
      <c r="E415" s="14" t="s">
        <v>1140</v>
      </c>
      <c r="F415" s="15">
        <v>20160680810047</v>
      </c>
      <c r="G415" s="16" t="s">
        <v>1141</v>
      </c>
      <c r="H415" s="14" t="s">
        <v>1142</v>
      </c>
      <c r="I415" s="17" t="s">
        <v>1143</v>
      </c>
      <c r="J415" s="141">
        <v>241172945248</v>
      </c>
      <c r="K415" s="19" t="s">
        <v>1096</v>
      </c>
      <c r="L415" s="131" t="s">
        <v>1097</v>
      </c>
      <c r="M415" s="80">
        <v>800000000</v>
      </c>
      <c r="N415" s="23"/>
      <c r="O415" s="23"/>
      <c r="P415" s="23"/>
      <c r="Q415" s="23"/>
      <c r="R415" s="23"/>
      <c r="S415" s="23"/>
      <c r="T415" s="23"/>
      <c r="U415" s="22"/>
      <c r="V415" s="23"/>
      <c r="W415" s="23"/>
      <c r="X415" s="23"/>
      <c r="Y415" s="130"/>
      <c r="Z415" s="24">
        <f t="shared" si="6"/>
        <v>800000000</v>
      </c>
      <c r="AA415" s="25"/>
      <c r="AB415" s="25"/>
      <c r="AC415" s="38" t="s">
        <v>1144</v>
      </c>
    </row>
    <row r="416" spans="2:29" s="27" customFormat="1" ht="74.25" hidden="1" x14ac:dyDescent="0.15">
      <c r="B416" s="13" t="s">
        <v>30</v>
      </c>
      <c r="C416" s="14" t="s">
        <v>1145</v>
      </c>
      <c r="D416" s="14" t="s">
        <v>1146</v>
      </c>
      <c r="E416" s="14" t="s">
        <v>1147</v>
      </c>
      <c r="F416" s="15">
        <v>20170680810015</v>
      </c>
      <c r="G416" s="128" t="s">
        <v>432</v>
      </c>
      <c r="H416" s="14" t="s">
        <v>1148</v>
      </c>
      <c r="I416" s="17" t="s">
        <v>1149</v>
      </c>
      <c r="J416" s="142">
        <v>1</v>
      </c>
      <c r="K416" s="19" t="s">
        <v>1150</v>
      </c>
      <c r="L416" s="20" t="s">
        <v>897</v>
      </c>
      <c r="M416" s="143">
        <v>358293998</v>
      </c>
      <c r="N416" s="144"/>
      <c r="O416" s="144"/>
      <c r="P416" s="144"/>
      <c r="Q416" s="144"/>
      <c r="R416" s="144"/>
      <c r="S416" s="144"/>
      <c r="T416" s="144"/>
      <c r="U416" s="144"/>
      <c r="V416" s="144"/>
      <c r="W416" s="144"/>
      <c r="X416" s="144"/>
      <c r="Y416" s="144"/>
      <c r="Z416" s="24">
        <f t="shared" si="6"/>
        <v>358293998</v>
      </c>
      <c r="AA416" s="25"/>
      <c r="AB416" s="25"/>
      <c r="AC416" s="38" t="s">
        <v>1151</v>
      </c>
    </row>
    <row r="417" spans="2:29" s="27" customFormat="1" ht="70.5" hidden="1" x14ac:dyDescent="0.15">
      <c r="B417" s="13" t="s">
        <v>30</v>
      </c>
      <c r="C417" s="14" t="s">
        <v>1145</v>
      </c>
      <c r="D417" s="14" t="s">
        <v>1146</v>
      </c>
      <c r="E417" s="14" t="s">
        <v>1147</v>
      </c>
      <c r="F417" s="15" t="s">
        <v>407</v>
      </c>
      <c r="G417" s="128" t="s">
        <v>1152</v>
      </c>
      <c r="H417" s="14" t="s">
        <v>1153</v>
      </c>
      <c r="I417" s="17" t="s">
        <v>1154</v>
      </c>
      <c r="J417" s="29">
        <v>1</v>
      </c>
      <c r="K417" s="19" t="s">
        <v>1150</v>
      </c>
      <c r="L417" s="20" t="s">
        <v>897</v>
      </c>
      <c r="M417" s="145"/>
      <c r="N417" s="144"/>
      <c r="O417" s="144"/>
      <c r="P417" s="144"/>
      <c r="Q417" s="144"/>
      <c r="R417" s="144"/>
      <c r="S417" s="144"/>
      <c r="T417" s="144"/>
      <c r="U417" s="144"/>
      <c r="V417" s="144"/>
      <c r="W417" s="144"/>
      <c r="X417" s="144"/>
      <c r="Y417" s="144"/>
      <c r="Z417" s="24">
        <f t="shared" si="6"/>
        <v>0</v>
      </c>
      <c r="AA417" s="25"/>
      <c r="AB417" s="25"/>
      <c r="AC417" s="38" t="s">
        <v>1151</v>
      </c>
    </row>
    <row r="418" spans="2:29" s="27" customFormat="1" ht="82.5" hidden="1" x14ac:dyDescent="0.15">
      <c r="B418" s="13" t="s">
        <v>30</v>
      </c>
      <c r="C418" s="14" t="s">
        <v>1145</v>
      </c>
      <c r="D418" s="14" t="s">
        <v>1146</v>
      </c>
      <c r="E418" s="14" t="s">
        <v>1147</v>
      </c>
      <c r="F418" s="15"/>
      <c r="G418" s="16"/>
      <c r="H418" s="14" t="s">
        <v>1155</v>
      </c>
      <c r="I418" s="17" t="s">
        <v>1156</v>
      </c>
      <c r="J418" s="30" t="s">
        <v>57</v>
      </c>
      <c r="K418" s="19" t="s">
        <v>1150</v>
      </c>
      <c r="L418" s="20" t="s">
        <v>897</v>
      </c>
      <c r="M418" s="145"/>
      <c r="N418" s="144"/>
      <c r="O418" s="144"/>
      <c r="P418" s="144"/>
      <c r="Q418" s="144"/>
      <c r="R418" s="144"/>
      <c r="S418" s="144"/>
      <c r="T418" s="144"/>
      <c r="U418" s="144"/>
      <c r="V418" s="144"/>
      <c r="W418" s="144"/>
      <c r="X418" s="144"/>
      <c r="Y418" s="144"/>
      <c r="Z418" s="24">
        <f t="shared" si="6"/>
        <v>0</v>
      </c>
      <c r="AA418" s="25"/>
      <c r="AB418" s="25"/>
      <c r="AC418" s="38" t="s">
        <v>1151</v>
      </c>
    </row>
    <row r="419" spans="2:29" s="27" customFormat="1" ht="70.5" hidden="1" x14ac:dyDescent="0.15">
      <c r="B419" s="13" t="s">
        <v>30</v>
      </c>
      <c r="C419" s="14" t="s">
        <v>1145</v>
      </c>
      <c r="D419" s="14" t="s">
        <v>1146</v>
      </c>
      <c r="E419" s="14" t="s">
        <v>1147</v>
      </c>
      <c r="F419" s="15" t="s">
        <v>407</v>
      </c>
      <c r="G419" s="128" t="s">
        <v>1157</v>
      </c>
      <c r="H419" s="14" t="s">
        <v>1158</v>
      </c>
      <c r="I419" s="17" t="s">
        <v>1159</v>
      </c>
      <c r="J419" s="30" t="s">
        <v>57</v>
      </c>
      <c r="K419" s="19" t="s">
        <v>1150</v>
      </c>
      <c r="L419" s="20" t="s">
        <v>897</v>
      </c>
      <c r="M419" s="145"/>
      <c r="N419" s="144"/>
      <c r="O419" s="144"/>
      <c r="P419" s="144"/>
      <c r="Q419" s="144"/>
      <c r="R419" s="144"/>
      <c r="S419" s="144"/>
      <c r="T419" s="144"/>
      <c r="U419" s="144"/>
      <c r="V419" s="144"/>
      <c r="W419" s="144"/>
      <c r="X419" s="144"/>
      <c r="Y419" s="144"/>
      <c r="Z419" s="24">
        <f t="shared" si="6"/>
        <v>0</v>
      </c>
      <c r="AA419" s="25"/>
      <c r="AB419" s="25"/>
      <c r="AC419" s="38" t="s">
        <v>1151</v>
      </c>
    </row>
    <row r="420" spans="2:29" s="27" customFormat="1" ht="70.5" hidden="1" x14ac:dyDescent="0.15">
      <c r="B420" s="13" t="s">
        <v>30</v>
      </c>
      <c r="C420" s="14" t="s">
        <v>1145</v>
      </c>
      <c r="D420" s="14" t="s">
        <v>1146</v>
      </c>
      <c r="E420" s="14" t="s">
        <v>1147</v>
      </c>
      <c r="F420" s="15"/>
      <c r="G420" s="16"/>
      <c r="H420" s="14" t="s">
        <v>1160</v>
      </c>
      <c r="I420" s="17" t="s">
        <v>1161</v>
      </c>
      <c r="J420" s="30" t="s">
        <v>57</v>
      </c>
      <c r="K420" s="19" t="s">
        <v>1150</v>
      </c>
      <c r="L420" s="20" t="s">
        <v>897</v>
      </c>
      <c r="M420" s="145"/>
      <c r="N420" s="144"/>
      <c r="O420" s="144"/>
      <c r="P420" s="144"/>
      <c r="Q420" s="144"/>
      <c r="R420" s="144"/>
      <c r="S420" s="144"/>
      <c r="T420" s="144"/>
      <c r="U420" s="144"/>
      <c r="V420" s="144"/>
      <c r="W420" s="144"/>
      <c r="X420" s="144"/>
      <c r="Y420" s="144"/>
      <c r="Z420" s="24">
        <f t="shared" si="6"/>
        <v>0</v>
      </c>
      <c r="AA420" s="25"/>
      <c r="AB420" s="25"/>
      <c r="AC420" s="38" t="s">
        <v>1151</v>
      </c>
    </row>
    <row r="421" spans="2:29" s="27" customFormat="1" ht="70.5" hidden="1" x14ac:dyDescent="0.15">
      <c r="B421" s="13" t="s">
        <v>30</v>
      </c>
      <c r="C421" s="14" t="s">
        <v>1145</v>
      </c>
      <c r="D421" s="14" t="s">
        <v>1146</v>
      </c>
      <c r="E421" s="14" t="s">
        <v>1147</v>
      </c>
      <c r="F421" s="15"/>
      <c r="G421" s="16"/>
      <c r="H421" s="14" t="s">
        <v>1162</v>
      </c>
      <c r="I421" s="17" t="s">
        <v>1163</v>
      </c>
      <c r="J421" s="30" t="s">
        <v>57</v>
      </c>
      <c r="K421" s="19" t="s">
        <v>1150</v>
      </c>
      <c r="L421" s="20" t="s">
        <v>897</v>
      </c>
      <c r="M421" s="145"/>
      <c r="N421" s="144"/>
      <c r="O421" s="144"/>
      <c r="P421" s="144"/>
      <c r="Q421" s="144"/>
      <c r="R421" s="144"/>
      <c r="S421" s="144"/>
      <c r="T421" s="144"/>
      <c r="U421" s="144"/>
      <c r="V421" s="144"/>
      <c r="W421" s="144"/>
      <c r="X421" s="144"/>
      <c r="Y421" s="144"/>
      <c r="Z421" s="24">
        <f t="shared" si="6"/>
        <v>0</v>
      </c>
      <c r="AA421" s="25"/>
      <c r="AB421" s="25"/>
      <c r="AC421" s="38" t="s">
        <v>1151</v>
      </c>
    </row>
    <row r="422" spans="2:29" s="27" customFormat="1" ht="70.5" hidden="1" x14ac:dyDescent="0.15">
      <c r="B422" s="13" t="s">
        <v>30</v>
      </c>
      <c r="C422" s="14" t="s">
        <v>1164</v>
      </c>
      <c r="D422" s="14" t="s">
        <v>1146</v>
      </c>
      <c r="E422" s="14" t="s">
        <v>1147</v>
      </c>
      <c r="F422" s="15"/>
      <c r="G422" s="16"/>
      <c r="H422" s="14" t="s">
        <v>1165</v>
      </c>
      <c r="I422" s="17" t="s">
        <v>1166</v>
      </c>
      <c r="J422" s="30" t="s">
        <v>57</v>
      </c>
      <c r="K422" s="19" t="s">
        <v>1150</v>
      </c>
      <c r="L422" s="20" t="s">
        <v>897</v>
      </c>
      <c r="M422" s="145"/>
      <c r="N422" s="144"/>
      <c r="O422" s="144"/>
      <c r="P422" s="144"/>
      <c r="Q422" s="144"/>
      <c r="R422" s="144"/>
      <c r="S422" s="144"/>
      <c r="T422" s="144"/>
      <c r="U422" s="144"/>
      <c r="V422" s="144"/>
      <c r="W422" s="144"/>
      <c r="X422" s="144"/>
      <c r="Y422" s="144"/>
      <c r="Z422" s="24">
        <f t="shared" si="6"/>
        <v>0</v>
      </c>
      <c r="AA422" s="25"/>
      <c r="AB422" s="25"/>
      <c r="AC422" s="38" t="s">
        <v>1151</v>
      </c>
    </row>
    <row r="423" spans="2:29" s="27" customFormat="1" ht="74.25" hidden="1" x14ac:dyDescent="0.15">
      <c r="B423" s="13" t="s">
        <v>30</v>
      </c>
      <c r="C423" s="14" t="s">
        <v>1164</v>
      </c>
      <c r="D423" s="14" t="s">
        <v>1167</v>
      </c>
      <c r="E423" s="14" t="s">
        <v>1168</v>
      </c>
      <c r="F423" s="15">
        <v>20160680810095</v>
      </c>
      <c r="G423" s="128" t="s">
        <v>1169</v>
      </c>
      <c r="H423" s="14" t="s">
        <v>1170</v>
      </c>
      <c r="I423" s="17" t="s">
        <v>1171</v>
      </c>
      <c r="J423" s="29">
        <v>25</v>
      </c>
      <c r="K423" s="19" t="s">
        <v>1150</v>
      </c>
      <c r="L423" s="20" t="s">
        <v>897</v>
      </c>
      <c r="M423" s="145"/>
      <c r="N423" s="144"/>
      <c r="O423" s="144"/>
      <c r="P423" s="144"/>
      <c r="Q423" s="144"/>
      <c r="R423" s="144"/>
      <c r="S423" s="144"/>
      <c r="T423" s="144"/>
      <c r="U423" s="144"/>
      <c r="V423" s="144"/>
      <c r="W423" s="144"/>
      <c r="X423" s="144"/>
      <c r="Y423" s="144">
        <v>50000000</v>
      </c>
      <c r="Z423" s="24">
        <f t="shared" si="6"/>
        <v>50000000</v>
      </c>
      <c r="AA423" s="25"/>
      <c r="AB423" s="25"/>
      <c r="AC423" s="38" t="s">
        <v>1151</v>
      </c>
    </row>
    <row r="424" spans="2:29" s="27" customFormat="1" ht="105.75" hidden="1" customHeight="1" x14ac:dyDescent="0.15">
      <c r="B424" s="13" t="s">
        <v>30</v>
      </c>
      <c r="C424" s="14" t="s">
        <v>1164</v>
      </c>
      <c r="D424" s="14" t="s">
        <v>1167</v>
      </c>
      <c r="E424" s="146" t="s">
        <v>1172</v>
      </c>
      <c r="F424" s="15">
        <v>20160680810095</v>
      </c>
      <c r="G424" s="128" t="s">
        <v>1169</v>
      </c>
      <c r="H424" s="14" t="s">
        <v>1173</v>
      </c>
      <c r="I424" s="17" t="s">
        <v>1174</v>
      </c>
      <c r="J424" s="29">
        <v>25</v>
      </c>
      <c r="K424" s="19" t="s">
        <v>1150</v>
      </c>
      <c r="L424" s="20" t="s">
        <v>897</v>
      </c>
      <c r="M424" s="145">
        <f>228000000-38293998</f>
        <v>189706002</v>
      </c>
      <c r="N424" s="144"/>
      <c r="O424" s="144"/>
      <c r="P424" s="144"/>
      <c r="Q424" s="144"/>
      <c r="R424" s="144"/>
      <c r="S424" s="144"/>
      <c r="T424" s="144"/>
      <c r="U424" s="144"/>
      <c r="V424" s="144"/>
      <c r="W424" s="144"/>
      <c r="X424" s="144"/>
      <c r="Y424" s="144"/>
      <c r="Z424" s="24">
        <f t="shared" si="6"/>
        <v>189706002</v>
      </c>
      <c r="AA424" s="25"/>
      <c r="AB424" s="25"/>
      <c r="AC424" s="38" t="s">
        <v>1151</v>
      </c>
    </row>
    <row r="425" spans="2:29" s="27" customFormat="1" ht="70.5" hidden="1" x14ac:dyDescent="0.15">
      <c r="B425" s="13" t="s">
        <v>30</v>
      </c>
      <c r="C425" s="14" t="s">
        <v>1164</v>
      </c>
      <c r="D425" s="14" t="s">
        <v>1167</v>
      </c>
      <c r="E425" s="146" t="s">
        <v>1172</v>
      </c>
      <c r="F425" s="15" t="s">
        <v>407</v>
      </c>
      <c r="G425" s="128" t="s">
        <v>1175</v>
      </c>
      <c r="H425" s="14" t="s">
        <v>1176</v>
      </c>
      <c r="I425" s="17" t="s">
        <v>1177</v>
      </c>
      <c r="J425" s="30" t="s">
        <v>57</v>
      </c>
      <c r="K425" s="19" t="s">
        <v>1150</v>
      </c>
      <c r="L425" s="20" t="s">
        <v>897</v>
      </c>
      <c r="M425" s="147"/>
      <c r="N425" s="144"/>
      <c r="O425" s="144"/>
      <c r="P425" s="144"/>
      <c r="Q425" s="144"/>
      <c r="R425" s="144"/>
      <c r="S425" s="144"/>
      <c r="T425" s="144"/>
      <c r="U425" s="144"/>
      <c r="V425" s="144"/>
      <c r="W425" s="144"/>
      <c r="X425" s="144"/>
      <c r="Y425" s="144"/>
      <c r="Z425" s="24">
        <f t="shared" si="6"/>
        <v>0</v>
      </c>
      <c r="AA425" s="25"/>
      <c r="AB425" s="25"/>
      <c r="AC425" s="38" t="s">
        <v>1151</v>
      </c>
    </row>
    <row r="426" spans="2:29" s="27" customFormat="1" ht="70.5" hidden="1" x14ac:dyDescent="0.15">
      <c r="B426" s="13" t="s">
        <v>30</v>
      </c>
      <c r="C426" s="14" t="s">
        <v>1164</v>
      </c>
      <c r="D426" s="14" t="s">
        <v>1167</v>
      </c>
      <c r="E426" s="146" t="s">
        <v>1172</v>
      </c>
      <c r="F426" s="15"/>
      <c r="G426" s="16"/>
      <c r="H426" s="14" t="s">
        <v>1178</v>
      </c>
      <c r="I426" s="17" t="s">
        <v>1179</v>
      </c>
      <c r="J426" s="29">
        <v>1</v>
      </c>
      <c r="K426" s="19" t="s">
        <v>1150</v>
      </c>
      <c r="L426" s="20" t="s">
        <v>897</v>
      </c>
      <c r="M426" s="147"/>
      <c r="N426" s="144"/>
      <c r="O426" s="144"/>
      <c r="P426" s="144"/>
      <c r="Q426" s="144"/>
      <c r="R426" s="144"/>
      <c r="S426" s="144"/>
      <c r="T426" s="144"/>
      <c r="U426" s="144"/>
      <c r="V426" s="144"/>
      <c r="W426" s="144"/>
      <c r="X426" s="144"/>
      <c r="Y426" s="144"/>
      <c r="Z426" s="24">
        <f t="shared" si="6"/>
        <v>0</v>
      </c>
      <c r="AA426" s="25"/>
      <c r="AB426" s="25"/>
      <c r="AC426" s="38" t="s">
        <v>1151</v>
      </c>
    </row>
    <row r="427" spans="2:29" s="27" customFormat="1" ht="82.5" hidden="1" x14ac:dyDescent="0.15">
      <c r="B427" s="13" t="s">
        <v>30</v>
      </c>
      <c r="C427" s="14" t="s">
        <v>1164</v>
      </c>
      <c r="D427" s="14" t="s">
        <v>1167</v>
      </c>
      <c r="E427" s="146" t="s">
        <v>1172</v>
      </c>
      <c r="F427" s="15" t="s">
        <v>407</v>
      </c>
      <c r="G427" s="16" t="s">
        <v>1180</v>
      </c>
      <c r="H427" s="14" t="s">
        <v>1181</v>
      </c>
      <c r="I427" s="17" t="s">
        <v>610</v>
      </c>
      <c r="J427" s="30" t="s">
        <v>57</v>
      </c>
      <c r="K427" s="19" t="s">
        <v>1150</v>
      </c>
      <c r="L427" s="20" t="s">
        <v>897</v>
      </c>
      <c r="M427" s="148"/>
      <c r="N427" s="144"/>
      <c r="O427" s="144"/>
      <c r="P427" s="144"/>
      <c r="Q427" s="144"/>
      <c r="R427" s="144"/>
      <c r="S427" s="144"/>
      <c r="T427" s="144"/>
      <c r="U427" s="144"/>
      <c r="V427" s="144"/>
      <c r="W427" s="144"/>
      <c r="X427" s="144"/>
      <c r="Y427" s="144"/>
      <c r="Z427" s="24">
        <f t="shared" si="6"/>
        <v>0</v>
      </c>
      <c r="AA427" s="25"/>
      <c r="AB427" s="25"/>
      <c r="AC427" s="38" t="s">
        <v>1151</v>
      </c>
    </row>
    <row r="428" spans="2:29" s="27" customFormat="1" ht="90.75" hidden="1" x14ac:dyDescent="0.15">
      <c r="B428" s="13" t="s">
        <v>30</v>
      </c>
      <c r="C428" s="14" t="s">
        <v>1164</v>
      </c>
      <c r="D428" s="14" t="s">
        <v>1167</v>
      </c>
      <c r="E428" s="146" t="s">
        <v>1172</v>
      </c>
      <c r="F428" s="15">
        <v>20160680810087</v>
      </c>
      <c r="G428" s="128" t="s">
        <v>1182</v>
      </c>
      <c r="H428" s="14" t="s">
        <v>1183</v>
      </c>
      <c r="I428" s="17" t="s">
        <v>1184</v>
      </c>
      <c r="J428" s="29">
        <v>1</v>
      </c>
      <c r="K428" s="19" t="s">
        <v>1150</v>
      </c>
      <c r="L428" s="20" t="s">
        <v>897</v>
      </c>
      <c r="M428" s="148"/>
      <c r="N428" s="144"/>
      <c r="O428" s="144"/>
      <c r="P428" s="144"/>
      <c r="Q428" s="144"/>
      <c r="R428" s="144"/>
      <c r="S428" s="144"/>
      <c r="T428" s="144"/>
      <c r="U428" s="144"/>
      <c r="V428" s="144"/>
      <c r="W428" s="144"/>
      <c r="X428" s="144"/>
      <c r="Y428" s="144"/>
      <c r="Z428" s="24">
        <f t="shared" si="6"/>
        <v>0</v>
      </c>
      <c r="AA428" s="25"/>
      <c r="AB428" s="25"/>
      <c r="AC428" s="38" t="s">
        <v>1151</v>
      </c>
    </row>
    <row r="429" spans="2:29" s="27" customFormat="1" ht="82.5" hidden="1" x14ac:dyDescent="0.15">
      <c r="B429" s="13" t="s">
        <v>30</v>
      </c>
      <c r="C429" s="14" t="s">
        <v>1164</v>
      </c>
      <c r="D429" s="14" t="s">
        <v>1167</v>
      </c>
      <c r="E429" s="146" t="s">
        <v>1172</v>
      </c>
      <c r="F429" s="15"/>
      <c r="G429" s="16"/>
      <c r="H429" s="14" t="s">
        <v>1185</v>
      </c>
      <c r="I429" s="17" t="s">
        <v>1186</v>
      </c>
      <c r="J429" s="29">
        <v>1</v>
      </c>
      <c r="K429" s="19" t="s">
        <v>1150</v>
      </c>
      <c r="L429" s="20" t="s">
        <v>897</v>
      </c>
      <c r="M429" s="148"/>
      <c r="N429" s="144"/>
      <c r="O429" s="144"/>
      <c r="P429" s="144"/>
      <c r="Q429" s="144"/>
      <c r="R429" s="144"/>
      <c r="S429" s="144"/>
      <c r="T429" s="144"/>
      <c r="U429" s="144"/>
      <c r="V429" s="144"/>
      <c r="W429" s="144"/>
      <c r="X429" s="144"/>
      <c r="Y429" s="144"/>
      <c r="Z429" s="24">
        <f t="shared" si="6"/>
        <v>0</v>
      </c>
      <c r="AA429" s="25"/>
      <c r="AB429" s="25"/>
      <c r="AC429" s="38" t="s">
        <v>1151</v>
      </c>
    </row>
    <row r="430" spans="2:29" s="27" customFormat="1" ht="70.5" hidden="1" x14ac:dyDescent="0.15">
      <c r="B430" s="13" t="s">
        <v>30</v>
      </c>
      <c r="C430" s="14" t="s">
        <v>1164</v>
      </c>
      <c r="D430" s="14" t="s">
        <v>1187</v>
      </c>
      <c r="E430" s="14" t="s">
        <v>1188</v>
      </c>
      <c r="F430" s="15"/>
      <c r="G430" s="16"/>
      <c r="H430" s="14" t="s">
        <v>1189</v>
      </c>
      <c r="I430" s="17" t="s">
        <v>1190</v>
      </c>
      <c r="J430" s="29">
        <v>1</v>
      </c>
      <c r="K430" s="19" t="s">
        <v>1150</v>
      </c>
      <c r="L430" s="20" t="s">
        <v>897</v>
      </c>
      <c r="N430" s="145">
        <v>5000000</v>
      </c>
      <c r="O430" s="144"/>
      <c r="P430" s="144"/>
      <c r="Q430" s="144"/>
      <c r="R430" s="144"/>
      <c r="S430" s="144"/>
      <c r="T430" s="144"/>
      <c r="U430" s="144"/>
      <c r="V430" s="144"/>
      <c r="W430" s="144"/>
      <c r="X430" s="144"/>
      <c r="Y430" s="144"/>
      <c r="Z430" s="24">
        <f>SUM(N430:Y430)</f>
        <v>5000000</v>
      </c>
      <c r="AA430" s="25"/>
      <c r="AB430" s="25"/>
      <c r="AC430" s="38" t="s">
        <v>1151</v>
      </c>
    </row>
    <row r="431" spans="2:29" s="27" customFormat="1" ht="74.25" hidden="1" x14ac:dyDescent="0.15">
      <c r="B431" s="13" t="s">
        <v>30</v>
      </c>
      <c r="C431" s="14" t="s">
        <v>1164</v>
      </c>
      <c r="D431" s="14" t="s">
        <v>1187</v>
      </c>
      <c r="E431" s="14" t="s">
        <v>1188</v>
      </c>
      <c r="F431" s="15"/>
      <c r="G431" s="16"/>
      <c r="H431" s="14" t="s">
        <v>1191</v>
      </c>
      <c r="I431" s="17" t="s">
        <v>1192</v>
      </c>
      <c r="J431" s="29">
        <v>1</v>
      </c>
      <c r="K431" s="19" t="s">
        <v>1150</v>
      </c>
      <c r="L431" s="20" t="s">
        <v>897</v>
      </c>
      <c r="M431" s="145">
        <v>5000000</v>
      </c>
      <c r="N431" s="144"/>
      <c r="O431" s="144"/>
      <c r="P431" s="144"/>
      <c r="Q431" s="144"/>
      <c r="R431" s="144"/>
      <c r="S431" s="144"/>
      <c r="T431" s="144"/>
      <c r="U431" s="144"/>
      <c r="V431" s="144"/>
      <c r="W431" s="144"/>
      <c r="X431" s="144"/>
      <c r="Y431" s="144">
        <v>80000000</v>
      </c>
      <c r="Z431" s="24">
        <f t="shared" ref="Z431:Z462" si="7">SUM(M431:Y431)</f>
        <v>85000000</v>
      </c>
      <c r="AA431" s="25"/>
      <c r="AB431" s="25"/>
      <c r="AC431" s="38" t="s">
        <v>1151</v>
      </c>
    </row>
    <row r="432" spans="2:29" s="27" customFormat="1" ht="140.25" hidden="1" x14ac:dyDescent="0.15">
      <c r="B432" s="13" t="s">
        <v>30</v>
      </c>
      <c r="C432" s="14" t="s">
        <v>1164</v>
      </c>
      <c r="D432" s="14" t="s">
        <v>1187</v>
      </c>
      <c r="E432" s="14" t="s">
        <v>1188</v>
      </c>
      <c r="F432" s="15">
        <v>20160680810092</v>
      </c>
      <c r="G432" s="16" t="s">
        <v>1193</v>
      </c>
      <c r="H432" s="14" t="s">
        <v>1194</v>
      </c>
      <c r="I432" s="17" t="s">
        <v>1195</v>
      </c>
      <c r="J432" s="29">
        <v>1</v>
      </c>
      <c r="K432" s="149" t="s">
        <v>1150</v>
      </c>
      <c r="L432" s="150" t="s">
        <v>897</v>
      </c>
      <c r="M432" s="145">
        <v>120000000</v>
      </c>
      <c r="N432" s="144"/>
      <c r="O432" s="144"/>
      <c r="P432" s="144"/>
      <c r="Q432" s="144"/>
      <c r="R432" s="144"/>
      <c r="S432" s="144"/>
      <c r="T432" s="144"/>
      <c r="U432" s="144"/>
      <c r="V432" s="144"/>
      <c r="W432" s="144"/>
      <c r="X432" s="144"/>
      <c r="Y432" s="144"/>
      <c r="Z432" s="24">
        <f t="shared" si="7"/>
        <v>120000000</v>
      </c>
      <c r="AA432" s="25"/>
      <c r="AB432" s="25"/>
      <c r="AC432" s="38" t="s">
        <v>1151</v>
      </c>
    </row>
    <row r="433" spans="2:29" s="27" customFormat="1" ht="70.5" hidden="1" x14ac:dyDescent="0.15">
      <c r="B433" s="13" t="s">
        <v>30</v>
      </c>
      <c r="C433" s="14" t="s">
        <v>1164</v>
      </c>
      <c r="D433" s="14" t="s">
        <v>1196</v>
      </c>
      <c r="E433" s="14" t="s">
        <v>1197</v>
      </c>
      <c r="F433" s="15"/>
      <c r="G433" s="16"/>
      <c r="H433" s="14" t="s">
        <v>1198</v>
      </c>
      <c r="I433" s="17" t="s">
        <v>1199</v>
      </c>
      <c r="J433" s="30" t="s">
        <v>57</v>
      </c>
      <c r="K433" s="19" t="s">
        <v>1150</v>
      </c>
      <c r="L433" s="20" t="s">
        <v>897</v>
      </c>
      <c r="M433" s="145">
        <v>70000000</v>
      </c>
      <c r="N433" s="144"/>
      <c r="O433" s="144"/>
      <c r="P433" s="144"/>
      <c r="Q433" s="144"/>
      <c r="R433" s="144"/>
      <c r="S433" s="144"/>
      <c r="T433" s="144"/>
      <c r="U433" s="144"/>
      <c r="V433" s="144"/>
      <c r="W433" s="144"/>
      <c r="X433" s="144"/>
      <c r="Y433" s="144">
        <v>100000000</v>
      </c>
      <c r="Z433" s="24">
        <f t="shared" si="7"/>
        <v>170000000</v>
      </c>
      <c r="AA433" s="25"/>
      <c r="AB433" s="25"/>
      <c r="AC433" s="38" t="s">
        <v>1151</v>
      </c>
    </row>
    <row r="434" spans="2:29" s="27" customFormat="1" ht="70.5" hidden="1" x14ac:dyDescent="0.15">
      <c r="B434" s="13" t="s">
        <v>30</v>
      </c>
      <c r="C434" s="14" t="s">
        <v>1164</v>
      </c>
      <c r="D434" s="14" t="s">
        <v>1196</v>
      </c>
      <c r="E434" s="14" t="s">
        <v>1197</v>
      </c>
      <c r="F434" s="15" t="s">
        <v>407</v>
      </c>
      <c r="G434" s="128" t="s">
        <v>1200</v>
      </c>
      <c r="H434" s="14" t="s">
        <v>1201</v>
      </c>
      <c r="I434" s="17" t="s">
        <v>1202</v>
      </c>
      <c r="J434" s="29">
        <v>1</v>
      </c>
      <c r="K434" s="19" t="s">
        <v>1150</v>
      </c>
      <c r="L434" s="20" t="s">
        <v>897</v>
      </c>
      <c r="M434" s="145">
        <v>30000000</v>
      </c>
      <c r="N434" s="144"/>
      <c r="O434" s="144"/>
      <c r="P434" s="144"/>
      <c r="Q434" s="144"/>
      <c r="R434" s="144"/>
      <c r="S434" s="144"/>
      <c r="T434" s="144"/>
      <c r="U434" s="144"/>
      <c r="V434" s="144"/>
      <c r="W434" s="144"/>
      <c r="X434" s="144"/>
      <c r="Y434" s="144"/>
      <c r="Z434" s="24">
        <f t="shared" si="7"/>
        <v>30000000</v>
      </c>
      <c r="AA434" s="25"/>
      <c r="AB434" s="25"/>
      <c r="AC434" s="38" t="s">
        <v>1151</v>
      </c>
    </row>
    <row r="435" spans="2:29" s="27" customFormat="1" ht="70.5" hidden="1" x14ac:dyDescent="0.15">
      <c r="B435" s="13" t="s">
        <v>30</v>
      </c>
      <c r="C435" s="14" t="s">
        <v>1164</v>
      </c>
      <c r="D435" s="14" t="s">
        <v>1196</v>
      </c>
      <c r="E435" s="14" t="s">
        <v>1197</v>
      </c>
      <c r="F435" s="15"/>
      <c r="G435" s="16"/>
      <c r="H435" s="14" t="s">
        <v>1203</v>
      </c>
      <c r="I435" s="17" t="s">
        <v>198</v>
      </c>
      <c r="J435" s="29">
        <v>1</v>
      </c>
      <c r="K435" s="149" t="s">
        <v>1150</v>
      </c>
      <c r="L435" s="150" t="s">
        <v>897</v>
      </c>
      <c r="M435" s="145">
        <v>30000000</v>
      </c>
      <c r="N435" s="144"/>
      <c r="O435" s="144"/>
      <c r="P435" s="144"/>
      <c r="Q435" s="144"/>
      <c r="R435" s="144"/>
      <c r="S435" s="144"/>
      <c r="T435" s="144"/>
      <c r="U435" s="144"/>
      <c r="V435" s="144"/>
      <c r="W435" s="144"/>
      <c r="X435" s="144"/>
      <c r="Y435" s="144"/>
      <c r="Z435" s="24">
        <f t="shared" si="7"/>
        <v>30000000</v>
      </c>
      <c r="AA435" s="25"/>
      <c r="AB435" s="25"/>
      <c r="AC435" s="38" t="s">
        <v>1151</v>
      </c>
    </row>
    <row r="436" spans="2:29" s="27" customFormat="1" ht="70.5" hidden="1" x14ac:dyDescent="0.15">
      <c r="B436" s="13" t="s">
        <v>30</v>
      </c>
      <c r="C436" s="14" t="s">
        <v>1164</v>
      </c>
      <c r="D436" s="14" t="s">
        <v>1196</v>
      </c>
      <c r="E436" s="14" t="s">
        <v>1197</v>
      </c>
      <c r="F436" s="15"/>
      <c r="G436" s="16"/>
      <c r="H436" s="14" t="s">
        <v>1204</v>
      </c>
      <c r="I436" s="17" t="s">
        <v>263</v>
      </c>
      <c r="J436" s="29">
        <v>1</v>
      </c>
      <c r="K436" s="149" t="s">
        <v>1150</v>
      </c>
      <c r="L436" s="150" t="s">
        <v>897</v>
      </c>
      <c r="M436" s="145">
        <v>30000000</v>
      </c>
      <c r="N436" s="144"/>
      <c r="O436" s="144"/>
      <c r="P436" s="144"/>
      <c r="Q436" s="144"/>
      <c r="R436" s="144"/>
      <c r="S436" s="144"/>
      <c r="T436" s="144"/>
      <c r="U436" s="144"/>
      <c r="V436" s="144"/>
      <c r="W436" s="144"/>
      <c r="X436" s="144"/>
      <c r="Y436" s="144"/>
      <c r="Z436" s="24">
        <f t="shared" si="7"/>
        <v>30000000</v>
      </c>
      <c r="AA436" s="25"/>
      <c r="AB436" s="25"/>
      <c r="AC436" s="38" t="s">
        <v>1151</v>
      </c>
    </row>
    <row r="437" spans="2:29" s="27" customFormat="1" ht="70.5" hidden="1" x14ac:dyDescent="0.15">
      <c r="B437" s="13" t="s">
        <v>30</v>
      </c>
      <c r="C437" s="14" t="s">
        <v>1164</v>
      </c>
      <c r="D437" s="14" t="s">
        <v>1196</v>
      </c>
      <c r="E437" s="14" t="s">
        <v>1197</v>
      </c>
      <c r="F437" s="15"/>
      <c r="G437" s="16"/>
      <c r="H437" s="14" t="s">
        <v>1205</v>
      </c>
      <c r="I437" s="17" t="s">
        <v>1206</v>
      </c>
      <c r="J437" s="29">
        <v>1</v>
      </c>
      <c r="K437" s="149" t="s">
        <v>1150</v>
      </c>
      <c r="L437" s="150" t="s">
        <v>897</v>
      </c>
      <c r="M437" s="145">
        <v>20000000</v>
      </c>
      <c r="N437" s="144"/>
      <c r="O437" s="144"/>
      <c r="P437" s="144"/>
      <c r="Q437" s="144"/>
      <c r="R437" s="144"/>
      <c r="S437" s="144"/>
      <c r="T437" s="144"/>
      <c r="U437" s="144"/>
      <c r="V437" s="144"/>
      <c r="W437" s="144"/>
      <c r="X437" s="144"/>
      <c r="Y437" s="144"/>
      <c r="Z437" s="24">
        <f t="shared" si="7"/>
        <v>20000000</v>
      </c>
      <c r="AA437" s="25"/>
      <c r="AB437" s="25"/>
      <c r="AC437" s="38" t="s">
        <v>1151</v>
      </c>
    </row>
    <row r="438" spans="2:29" s="27" customFormat="1" ht="99" hidden="1" x14ac:dyDescent="0.15">
      <c r="B438" s="151" t="s">
        <v>1207</v>
      </c>
      <c r="C438" s="14" t="s">
        <v>1208</v>
      </c>
      <c r="D438" s="14" t="s">
        <v>1209</v>
      </c>
      <c r="E438" s="14" t="s">
        <v>1210</v>
      </c>
      <c r="F438" s="15">
        <v>20160680810129</v>
      </c>
      <c r="G438" s="16" t="s">
        <v>1211</v>
      </c>
      <c r="H438" s="14" t="s">
        <v>1212</v>
      </c>
      <c r="I438" s="17" t="s">
        <v>1213</v>
      </c>
      <c r="J438" s="30" t="s">
        <v>57</v>
      </c>
      <c r="K438" s="149" t="s">
        <v>1214</v>
      </c>
      <c r="L438" s="150" t="s">
        <v>1215</v>
      </c>
      <c r="M438" s="145"/>
      <c r="N438" s="144"/>
      <c r="O438" s="144"/>
      <c r="P438" s="144"/>
      <c r="Q438" s="144"/>
      <c r="R438" s="144"/>
      <c r="S438" s="144"/>
      <c r="T438" s="144"/>
      <c r="U438" s="144"/>
      <c r="V438" s="144"/>
      <c r="W438" s="144"/>
      <c r="X438" s="144"/>
      <c r="Y438" s="144"/>
      <c r="Z438" s="24">
        <f t="shared" si="7"/>
        <v>0</v>
      </c>
      <c r="AA438" s="25"/>
      <c r="AB438" s="25"/>
      <c r="AC438" s="38" t="s">
        <v>1151</v>
      </c>
    </row>
    <row r="439" spans="2:29" s="27" customFormat="1" ht="90.75" hidden="1" x14ac:dyDescent="0.15">
      <c r="B439" s="151" t="s">
        <v>1207</v>
      </c>
      <c r="C439" s="14" t="s">
        <v>1208</v>
      </c>
      <c r="D439" s="14" t="s">
        <v>1209</v>
      </c>
      <c r="E439" s="14" t="s">
        <v>1210</v>
      </c>
      <c r="F439" s="15" t="s">
        <v>407</v>
      </c>
      <c r="G439" s="128" t="s">
        <v>1216</v>
      </c>
      <c r="H439" s="14" t="s">
        <v>1217</v>
      </c>
      <c r="I439" s="17" t="s">
        <v>1218</v>
      </c>
      <c r="J439" s="29">
        <v>1</v>
      </c>
      <c r="K439" s="149" t="s">
        <v>1214</v>
      </c>
      <c r="L439" s="150" t="s">
        <v>1215</v>
      </c>
      <c r="M439" s="145"/>
      <c r="N439" s="144"/>
      <c r="O439" s="144"/>
      <c r="P439" s="144">
        <v>50000000</v>
      </c>
      <c r="Q439" s="144"/>
      <c r="R439" s="144"/>
      <c r="S439" s="144"/>
      <c r="T439" s="144"/>
      <c r="U439" s="144"/>
      <c r="V439" s="144"/>
      <c r="W439" s="144"/>
      <c r="X439" s="144"/>
      <c r="Y439" s="144">
        <v>258595002.59999999</v>
      </c>
      <c r="Z439" s="24">
        <f t="shared" si="7"/>
        <v>308595002.60000002</v>
      </c>
      <c r="AA439" s="25"/>
      <c r="AB439" s="25"/>
      <c r="AC439" s="38" t="s">
        <v>1151</v>
      </c>
    </row>
    <row r="440" spans="2:29" s="27" customFormat="1" ht="90.75" hidden="1" x14ac:dyDescent="0.15">
      <c r="B440" s="151" t="s">
        <v>1207</v>
      </c>
      <c r="C440" s="14" t="s">
        <v>1208</v>
      </c>
      <c r="D440" s="14" t="s">
        <v>1209</v>
      </c>
      <c r="E440" s="14" t="s">
        <v>1210</v>
      </c>
      <c r="F440" s="15"/>
      <c r="G440" s="16"/>
      <c r="H440" s="14" t="s">
        <v>1219</v>
      </c>
      <c r="I440" s="17" t="s">
        <v>1220</v>
      </c>
      <c r="J440" s="30">
        <v>1</v>
      </c>
      <c r="K440" s="149" t="s">
        <v>1214</v>
      </c>
      <c r="L440" s="150" t="s">
        <v>1215</v>
      </c>
      <c r="M440" s="145"/>
      <c r="N440" s="144"/>
      <c r="O440" s="144"/>
      <c r="P440" s="144"/>
      <c r="Q440" s="144"/>
      <c r="R440" s="144"/>
      <c r="S440" s="144"/>
      <c r="T440" s="144"/>
      <c r="U440" s="144"/>
      <c r="V440" s="144"/>
      <c r="W440" s="144"/>
      <c r="X440" s="144"/>
      <c r="Y440" s="144"/>
      <c r="Z440" s="24">
        <f t="shared" si="7"/>
        <v>0</v>
      </c>
      <c r="AA440" s="25"/>
      <c r="AB440" s="25"/>
      <c r="AC440" s="38" t="s">
        <v>1151</v>
      </c>
    </row>
    <row r="441" spans="2:29" s="27" customFormat="1" ht="90.75" hidden="1" x14ac:dyDescent="0.15">
      <c r="B441" s="151" t="s">
        <v>1207</v>
      </c>
      <c r="C441" s="14" t="s">
        <v>1208</v>
      </c>
      <c r="D441" s="14" t="s">
        <v>1209</v>
      </c>
      <c r="E441" s="14" t="s">
        <v>1210</v>
      </c>
      <c r="F441" s="15">
        <v>20160680810012</v>
      </c>
      <c r="G441" s="16" t="s">
        <v>1221</v>
      </c>
      <c r="H441" s="14" t="s">
        <v>1222</v>
      </c>
      <c r="I441" s="17" t="s">
        <v>1223</v>
      </c>
      <c r="J441" s="30">
        <v>1</v>
      </c>
      <c r="K441" s="19" t="s">
        <v>1214</v>
      </c>
      <c r="L441" s="150" t="s">
        <v>1215</v>
      </c>
      <c r="M441" s="144">
        <v>314600000</v>
      </c>
      <c r="N441" s="144"/>
      <c r="O441" s="144"/>
      <c r="P441" s="144"/>
      <c r="Q441" s="144"/>
      <c r="R441" s="144"/>
      <c r="S441" s="144"/>
      <c r="T441" s="144"/>
      <c r="U441" s="144"/>
      <c r="V441" s="144"/>
      <c r="W441" s="144"/>
      <c r="X441" s="144"/>
      <c r="Y441" s="144">
        <v>0</v>
      </c>
      <c r="Z441" s="24">
        <f t="shared" si="7"/>
        <v>314600000</v>
      </c>
      <c r="AA441" s="25"/>
      <c r="AB441" s="25"/>
      <c r="AC441" s="38" t="s">
        <v>1151</v>
      </c>
    </row>
    <row r="442" spans="2:29" s="27" customFormat="1" ht="90.75" hidden="1" x14ac:dyDescent="0.15">
      <c r="B442" s="151" t="s">
        <v>1207</v>
      </c>
      <c r="C442" s="14" t="s">
        <v>1208</v>
      </c>
      <c r="D442" s="14" t="s">
        <v>1209</v>
      </c>
      <c r="E442" s="14" t="s">
        <v>1210</v>
      </c>
      <c r="F442" s="15">
        <v>20160680810054</v>
      </c>
      <c r="G442" s="128" t="s">
        <v>1224</v>
      </c>
      <c r="H442" s="14" t="s">
        <v>1225</v>
      </c>
      <c r="I442" s="17" t="s">
        <v>1226</v>
      </c>
      <c r="J442" s="30">
        <v>36</v>
      </c>
      <c r="K442" s="19" t="s">
        <v>1214</v>
      </c>
      <c r="L442" s="150" t="s">
        <v>1215</v>
      </c>
      <c r="M442" s="145"/>
      <c r="N442" s="144"/>
      <c r="O442" s="144"/>
      <c r="P442" s="144"/>
      <c r="Q442" s="144"/>
      <c r="R442" s="144"/>
      <c r="S442" s="144"/>
      <c r="T442" s="144"/>
      <c r="U442" s="144"/>
      <c r="V442" s="144"/>
      <c r="W442" s="144"/>
      <c r="X442" s="144"/>
      <c r="Y442" s="22">
        <v>867985007.79999995</v>
      </c>
      <c r="Z442" s="24">
        <f t="shared" si="7"/>
        <v>867985007.79999995</v>
      </c>
      <c r="AA442" s="25"/>
      <c r="AB442" s="25"/>
      <c r="AC442" s="38" t="s">
        <v>1151</v>
      </c>
    </row>
    <row r="443" spans="2:29" s="27" customFormat="1" ht="90.75" hidden="1" x14ac:dyDescent="0.15">
      <c r="B443" s="151" t="s">
        <v>1207</v>
      </c>
      <c r="C443" s="14" t="s">
        <v>1208</v>
      </c>
      <c r="D443" s="14" t="s">
        <v>1209</v>
      </c>
      <c r="E443" s="14" t="s">
        <v>1210</v>
      </c>
      <c r="F443" s="15">
        <v>20160680810080</v>
      </c>
      <c r="G443" s="128" t="s">
        <v>1227</v>
      </c>
      <c r="H443" s="14" t="s">
        <v>1228</v>
      </c>
      <c r="I443" s="17" t="s">
        <v>1229</v>
      </c>
      <c r="J443" s="30">
        <v>3</v>
      </c>
      <c r="K443" s="19" t="s">
        <v>1214</v>
      </c>
      <c r="L443" s="150" t="s">
        <v>1215</v>
      </c>
      <c r="M443" s="145"/>
      <c r="N443" s="144"/>
      <c r="O443" s="144"/>
      <c r="P443" s="144"/>
      <c r="Q443" s="144"/>
      <c r="R443" s="144"/>
      <c r="S443" s="144">
        <v>50000000</v>
      </c>
      <c r="T443" s="144"/>
      <c r="U443" s="144"/>
      <c r="V443" s="144"/>
      <c r="W443" s="144"/>
      <c r="X443" s="144"/>
      <c r="Y443" s="144">
        <v>200000000</v>
      </c>
      <c r="Z443" s="24">
        <f t="shared" si="7"/>
        <v>250000000</v>
      </c>
      <c r="AA443" s="25"/>
      <c r="AB443" s="25"/>
      <c r="AC443" s="38" t="s">
        <v>1151</v>
      </c>
    </row>
    <row r="444" spans="2:29" s="27" customFormat="1" ht="90.75" hidden="1" x14ac:dyDescent="0.15">
      <c r="B444" s="151" t="s">
        <v>1207</v>
      </c>
      <c r="C444" s="14" t="s">
        <v>1208</v>
      </c>
      <c r="D444" s="14" t="s">
        <v>1209</v>
      </c>
      <c r="E444" s="14" t="s">
        <v>1210</v>
      </c>
      <c r="F444" s="15">
        <v>20160680810125</v>
      </c>
      <c r="G444" s="128" t="s">
        <v>1230</v>
      </c>
      <c r="H444" s="14" t="s">
        <v>1231</v>
      </c>
      <c r="I444" s="17" t="s">
        <v>1232</v>
      </c>
      <c r="J444" s="30">
        <v>1</v>
      </c>
      <c r="K444" s="19" t="s">
        <v>1214</v>
      </c>
      <c r="L444" s="150" t="s">
        <v>1215</v>
      </c>
      <c r="M444" s="152"/>
      <c r="N444" s="144"/>
      <c r="O444" s="144"/>
      <c r="P444" s="144"/>
      <c r="Q444" s="144"/>
      <c r="R444" s="144"/>
      <c r="S444" s="144"/>
      <c r="T444" s="144"/>
      <c r="U444" s="144"/>
      <c r="V444" s="144"/>
      <c r="W444" s="144"/>
      <c r="X444" s="144"/>
      <c r="Y444" s="153">
        <f>200000000+314600000</f>
        <v>514600000</v>
      </c>
      <c r="Z444" s="24">
        <f t="shared" si="7"/>
        <v>514600000</v>
      </c>
      <c r="AA444" s="25"/>
      <c r="AB444" s="25"/>
      <c r="AC444" s="38" t="s">
        <v>1151</v>
      </c>
    </row>
    <row r="445" spans="2:29" s="27" customFormat="1" ht="90.75" hidden="1" x14ac:dyDescent="0.15">
      <c r="B445" s="151" t="s">
        <v>1207</v>
      </c>
      <c r="C445" s="14" t="s">
        <v>1208</v>
      </c>
      <c r="D445" s="14" t="s">
        <v>1209</v>
      </c>
      <c r="E445" s="14" t="s">
        <v>1210</v>
      </c>
      <c r="F445" s="15">
        <v>20160680810023</v>
      </c>
      <c r="G445" s="128" t="s">
        <v>1233</v>
      </c>
      <c r="H445" s="14" t="s">
        <v>1234</v>
      </c>
      <c r="I445" s="17" t="s">
        <v>1235</v>
      </c>
      <c r="J445" s="29">
        <v>3</v>
      </c>
      <c r="K445" s="19" t="s">
        <v>1214</v>
      </c>
      <c r="L445" s="150" t="s">
        <v>1215</v>
      </c>
      <c r="M445" s="145"/>
      <c r="N445" s="144"/>
      <c r="O445" s="144"/>
      <c r="P445" s="153">
        <v>187994433</v>
      </c>
      <c r="Q445" s="144"/>
      <c r="R445" s="144"/>
      <c r="S445" s="144"/>
      <c r="T445" s="144"/>
      <c r="U445" s="144"/>
      <c r="V445" s="144"/>
      <c r="W445" s="144"/>
      <c r="X445" s="144"/>
      <c r="Y445" s="154">
        <v>466869577.83999997</v>
      </c>
      <c r="Z445" s="24">
        <f t="shared" si="7"/>
        <v>654864010.83999991</v>
      </c>
      <c r="AA445" s="25"/>
      <c r="AB445" s="25"/>
      <c r="AC445" s="38" t="s">
        <v>1151</v>
      </c>
    </row>
    <row r="446" spans="2:29" s="27" customFormat="1" ht="90.75" hidden="1" x14ac:dyDescent="0.15">
      <c r="B446" s="151" t="s">
        <v>1207</v>
      </c>
      <c r="C446" s="14" t="s">
        <v>1208</v>
      </c>
      <c r="D446" s="14" t="s">
        <v>1209</v>
      </c>
      <c r="E446" s="14" t="s">
        <v>1210</v>
      </c>
      <c r="F446" s="15">
        <v>20160680810086</v>
      </c>
      <c r="G446" s="128" t="s">
        <v>1236</v>
      </c>
      <c r="H446" s="14" t="s">
        <v>1237</v>
      </c>
      <c r="I446" s="17" t="s">
        <v>1238</v>
      </c>
      <c r="J446" s="29">
        <v>25</v>
      </c>
      <c r="K446" s="19" t="s">
        <v>1214</v>
      </c>
      <c r="L446" s="150" t="s">
        <v>1215</v>
      </c>
      <c r="M446" s="145"/>
      <c r="N446" s="144"/>
      <c r="O446" s="144"/>
      <c r="P446" s="144"/>
      <c r="Q446" s="144"/>
      <c r="R446" s="144"/>
      <c r="S446" s="144"/>
      <c r="T446" s="144"/>
      <c r="U446" s="144"/>
      <c r="V446" s="144"/>
      <c r="W446" s="144"/>
      <c r="X446" s="144"/>
      <c r="Y446" s="144">
        <v>255995002.59999999</v>
      </c>
      <c r="Z446" s="24">
        <f t="shared" si="7"/>
        <v>255995002.59999999</v>
      </c>
      <c r="AA446" s="25"/>
      <c r="AB446" s="25"/>
      <c r="AC446" s="38" t="s">
        <v>1151</v>
      </c>
    </row>
    <row r="447" spans="2:29" s="27" customFormat="1" ht="90.75" hidden="1" x14ac:dyDescent="0.15">
      <c r="B447" s="151" t="s">
        <v>1207</v>
      </c>
      <c r="C447" s="14" t="s">
        <v>1208</v>
      </c>
      <c r="D447" s="14" t="s">
        <v>1209</v>
      </c>
      <c r="E447" s="14" t="s">
        <v>1210</v>
      </c>
      <c r="F447" s="15"/>
      <c r="G447" s="128" t="s">
        <v>1239</v>
      </c>
      <c r="H447" s="14" t="s">
        <v>1240</v>
      </c>
      <c r="I447" s="17" t="s">
        <v>1241</v>
      </c>
      <c r="J447" s="29">
        <v>1</v>
      </c>
      <c r="K447" s="19" t="s">
        <v>1214</v>
      </c>
      <c r="L447" s="150" t="s">
        <v>1215</v>
      </c>
      <c r="M447" s="145">
        <v>0</v>
      </c>
      <c r="N447" s="144"/>
      <c r="O447" s="144"/>
      <c r="P447" s="144">
        <v>0</v>
      </c>
      <c r="Q447" s="144"/>
      <c r="R447" s="144"/>
      <c r="S447" s="144"/>
      <c r="T447" s="144"/>
      <c r="U447" s="144"/>
      <c r="V447" s="144"/>
      <c r="W447" s="144"/>
      <c r="X447" s="144"/>
      <c r="Y447" s="144"/>
      <c r="Z447" s="24">
        <f t="shared" si="7"/>
        <v>0</v>
      </c>
      <c r="AA447" s="25"/>
      <c r="AB447" s="25"/>
      <c r="AC447" s="38" t="s">
        <v>1151</v>
      </c>
    </row>
    <row r="448" spans="2:29" s="27" customFormat="1" ht="90.75" hidden="1" x14ac:dyDescent="0.15">
      <c r="B448" s="151" t="s">
        <v>1207</v>
      </c>
      <c r="C448" s="14" t="s">
        <v>1208</v>
      </c>
      <c r="D448" s="14" t="s">
        <v>1209</v>
      </c>
      <c r="E448" s="14" t="s">
        <v>1210</v>
      </c>
      <c r="F448" s="15"/>
      <c r="G448" s="128" t="s">
        <v>1239</v>
      </c>
      <c r="H448" s="14" t="s">
        <v>1242</v>
      </c>
      <c r="I448" s="17" t="s">
        <v>1243</v>
      </c>
      <c r="J448" s="30" t="s">
        <v>57</v>
      </c>
      <c r="K448" s="19" t="s">
        <v>1214</v>
      </c>
      <c r="L448" s="150" t="s">
        <v>1215</v>
      </c>
      <c r="M448" s="145"/>
      <c r="N448" s="144"/>
      <c r="O448" s="144"/>
      <c r="P448" s="144"/>
      <c r="Q448" s="144"/>
      <c r="R448" s="144"/>
      <c r="S448" s="144"/>
      <c r="T448" s="144"/>
      <c r="U448" s="144"/>
      <c r="V448" s="144"/>
      <c r="W448" s="144"/>
      <c r="X448" s="144"/>
      <c r="Y448" s="144"/>
      <c r="Z448" s="24">
        <f t="shared" si="7"/>
        <v>0</v>
      </c>
      <c r="AA448" s="25"/>
      <c r="AB448" s="25"/>
      <c r="AC448" s="38" t="s">
        <v>1151</v>
      </c>
    </row>
    <row r="449" spans="2:29" s="27" customFormat="1" ht="90.75" hidden="1" x14ac:dyDescent="0.15">
      <c r="B449" s="151" t="s">
        <v>1207</v>
      </c>
      <c r="C449" s="14" t="s">
        <v>1208</v>
      </c>
      <c r="D449" s="14" t="s">
        <v>1209</v>
      </c>
      <c r="E449" s="14" t="s">
        <v>1210</v>
      </c>
      <c r="F449" s="15"/>
      <c r="G449" s="128" t="s">
        <v>1239</v>
      </c>
      <c r="H449" s="14" t="s">
        <v>1244</v>
      </c>
      <c r="I449" s="17" t="s">
        <v>1245</v>
      </c>
      <c r="J449" s="29">
        <v>1</v>
      </c>
      <c r="K449" s="19" t="s">
        <v>1214</v>
      </c>
      <c r="L449" s="150" t="s">
        <v>1215</v>
      </c>
      <c r="M449" s="145"/>
      <c r="N449" s="144"/>
      <c r="O449" s="144"/>
      <c r="P449" s="144">
        <v>100000000</v>
      </c>
      <c r="Q449" s="144"/>
      <c r="R449" s="144"/>
      <c r="S449" s="144"/>
      <c r="T449" s="144"/>
      <c r="U449" s="144"/>
      <c r="V449" s="144"/>
      <c r="W449" s="144"/>
      <c r="X449" s="144"/>
      <c r="Y449" s="144"/>
      <c r="Z449" s="24">
        <f t="shared" si="7"/>
        <v>100000000</v>
      </c>
      <c r="AA449" s="25"/>
      <c r="AB449" s="25"/>
      <c r="AC449" s="38" t="s">
        <v>1151</v>
      </c>
    </row>
    <row r="450" spans="2:29" s="27" customFormat="1" ht="61.5" hidden="1" x14ac:dyDescent="0.15">
      <c r="B450" s="151" t="s">
        <v>1207</v>
      </c>
      <c r="C450" s="14" t="s">
        <v>1246</v>
      </c>
      <c r="D450" s="14" t="s">
        <v>1247</v>
      </c>
      <c r="E450" s="14" t="s">
        <v>1248</v>
      </c>
      <c r="F450" s="15"/>
      <c r="G450" s="16"/>
      <c r="H450" s="14" t="s">
        <v>1249</v>
      </c>
      <c r="I450" s="17" t="s">
        <v>1250</v>
      </c>
      <c r="J450" s="30" t="s">
        <v>57</v>
      </c>
      <c r="K450" s="19" t="s">
        <v>606</v>
      </c>
      <c r="L450" s="150" t="s">
        <v>607</v>
      </c>
      <c r="M450" s="145"/>
      <c r="N450" s="144"/>
      <c r="O450" s="144"/>
      <c r="P450" s="144"/>
      <c r="Q450" s="144"/>
      <c r="R450" s="144"/>
      <c r="S450" s="144"/>
      <c r="T450" s="144"/>
      <c r="U450" s="144"/>
      <c r="V450" s="144"/>
      <c r="W450" s="144"/>
      <c r="X450" s="144"/>
      <c r="Y450" s="144"/>
      <c r="Z450" s="24">
        <f t="shared" si="7"/>
        <v>0</v>
      </c>
      <c r="AA450" s="25"/>
      <c r="AB450" s="25"/>
      <c r="AC450" s="38" t="s">
        <v>1151</v>
      </c>
    </row>
    <row r="451" spans="2:29" s="27" customFormat="1" ht="66" hidden="1" x14ac:dyDescent="0.15">
      <c r="B451" s="151" t="s">
        <v>1207</v>
      </c>
      <c r="C451" s="14" t="s">
        <v>1246</v>
      </c>
      <c r="D451" s="14" t="s">
        <v>1247</v>
      </c>
      <c r="E451" s="14" t="s">
        <v>1248</v>
      </c>
      <c r="F451" s="15"/>
      <c r="G451" s="16"/>
      <c r="H451" s="14" t="s">
        <v>1251</v>
      </c>
      <c r="I451" s="17" t="s">
        <v>1252</v>
      </c>
      <c r="J451" s="29">
        <v>12</v>
      </c>
      <c r="K451" s="19" t="s">
        <v>606</v>
      </c>
      <c r="L451" s="150" t="s">
        <v>607</v>
      </c>
      <c r="M451" s="145"/>
      <c r="N451" s="144"/>
      <c r="O451" s="144"/>
      <c r="P451" s="144">
        <v>50000000</v>
      </c>
      <c r="Q451" s="144"/>
      <c r="R451" s="144"/>
      <c r="S451" s="144"/>
      <c r="T451" s="144"/>
      <c r="U451" s="144"/>
      <c r="V451" s="144"/>
      <c r="W451" s="144"/>
      <c r="X451" s="144"/>
      <c r="Y451" s="144"/>
      <c r="Z451" s="24">
        <f t="shared" si="7"/>
        <v>50000000</v>
      </c>
      <c r="AA451" s="25"/>
      <c r="AB451" s="25"/>
      <c r="AC451" s="38" t="s">
        <v>1151</v>
      </c>
    </row>
    <row r="452" spans="2:29" s="27" customFormat="1" ht="61.5" hidden="1" x14ac:dyDescent="0.15">
      <c r="B452" s="151" t="s">
        <v>1207</v>
      </c>
      <c r="C452" s="14" t="s">
        <v>1246</v>
      </c>
      <c r="D452" s="14" t="s">
        <v>1247</v>
      </c>
      <c r="E452" s="14" t="s">
        <v>1248</v>
      </c>
      <c r="F452" s="15"/>
      <c r="G452" s="16"/>
      <c r="H452" s="14" t="s">
        <v>1253</v>
      </c>
      <c r="I452" s="17" t="s">
        <v>1254</v>
      </c>
      <c r="J452" s="29">
        <v>30</v>
      </c>
      <c r="K452" s="19" t="s">
        <v>606</v>
      </c>
      <c r="L452" s="150" t="s">
        <v>607</v>
      </c>
      <c r="M452" s="145">
        <v>120000000</v>
      </c>
      <c r="N452" s="144"/>
      <c r="O452" s="144"/>
      <c r="P452" s="144"/>
      <c r="Q452" s="144"/>
      <c r="R452" s="144"/>
      <c r="S452" s="144"/>
      <c r="T452" s="144"/>
      <c r="U452" s="144"/>
      <c r="V452" s="144"/>
      <c r="W452" s="144"/>
      <c r="X452" s="144"/>
      <c r="Y452" s="144"/>
      <c r="Z452" s="24">
        <f t="shared" si="7"/>
        <v>120000000</v>
      </c>
      <c r="AA452" s="25"/>
      <c r="AB452" s="25"/>
      <c r="AC452" s="38" t="s">
        <v>1151</v>
      </c>
    </row>
    <row r="453" spans="2:29" s="27" customFormat="1" ht="82.5" hidden="1" x14ac:dyDescent="0.15">
      <c r="B453" s="151" t="s">
        <v>1207</v>
      </c>
      <c r="C453" s="14" t="s">
        <v>1246</v>
      </c>
      <c r="D453" s="14" t="s">
        <v>1247</v>
      </c>
      <c r="E453" s="14" t="s">
        <v>1248</v>
      </c>
      <c r="F453" s="15"/>
      <c r="G453" s="16"/>
      <c r="H453" s="14" t="s">
        <v>1255</v>
      </c>
      <c r="I453" s="17" t="s">
        <v>585</v>
      </c>
      <c r="J453" s="30" t="s">
        <v>57</v>
      </c>
      <c r="K453" s="19" t="s">
        <v>606</v>
      </c>
      <c r="L453" s="150" t="s">
        <v>607</v>
      </c>
      <c r="M453" s="145"/>
      <c r="N453" s="144"/>
      <c r="O453" s="144"/>
      <c r="P453" s="144"/>
      <c r="Q453" s="144"/>
      <c r="R453" s="144"/>
      <c r="S453" s="144"/>
      <c r="T453" s="144"/>
      <c r="U453" s="144"/>
      <c r="V453" s="144"/>
      <c r="W453" s="144"/>
      <c r="X453" s="144"/>
      <c r="Y453" s="144"/>
      <c r="Z453" s="24">
        <f t="shared" si="7"/>
        <v>0</v>
      </c>
      <c r="AA453" s="25"/>
      <c r="AB453" s="25"/>
      <c r="AC453" s="38" t="s">
        <v>1151</v>
      </c>
    </row>
    <row r="454" spans="2:29" s="27" customFormat="1" ht="61.5" hidden="1" x14ac:dyDescent="0.15">
      <c r="B454" s="151" t="s">
        <v>1207</v>
      </c>
      <c r="C454" s="14" t="s">
        <v>1246</v>
      </c>
      <c r="D454" s="14" t="s">
        <v>1247</v>
      </c>
      <c r="E454" s="14" t="s">
        <v>1248</v>
      </c>
      <c r="F454" s="15">
        <v>20160680810067</v>
      </c>
      <c r="G454" s="128" t="s">
        <v>1256</v>
      </c>
      <c r="H454" s="14" t="s">
        <v>1257</v>
      </c>
      <c r="I454" s="17" t="s">
        <v>1258</v>
      </c>
      <c r="J454" s="29">
        <v>1</v>
      </c>
      <c r="K454" s="19" t="s">
        <v>606</v>
      </c>
      <c r="L454" s="150" t="s">
        <v>607</v>
      </c>
      <c r="M454" s="145">
        <v>40000000</v>
      </c>
      <c r="N454" s="144"/>
      <c r="O454" s="144"/>
      <c r="P454" s="144"/>
      <c r="Q454" s="144"/>
      <c r="R454" s="144"/>
      <c r="S454" s="144">
        <v>60000000</v>
      </c>
      <c r="T454" s="144"/>
      <c r="U454" s="144"/>
      <c r="V454" s="144"/>
      <c r="W454" s="144"/>
      <c r="X454" s="144"/>
      <c r="Y454" s="144"/>
      <c r="Z454" s="24">
        <f t="shared" si="7"/>
        <v>100000000</v>
      </c>
      <c r="AA454" s="25"/>
      <c r="AB454" s="25"/>
      <c r="AC454" s="38" t="s">
        <v>1151</v>
      </c>
    </row>
    <row r="455" spans="2:29" s="27" customFormat="1" ht="61.5" hidden="1" x14ac:dyDescent="0.15">
      <c r="B455" s="151" t="s">
        <v>1207</v>
      </c>
      <c r="C455" s="14" t="s">
        <v>1246</v>
      </c>
      <c r="D455" s="14" t="s">
        <v>1247</v>
      </c>
      <c r="E455" s="14" t="s">
        <v>1248</v>
      </c>
      <c r="F455" s="15">
        <v>20160680810116</v>
      </c>
      <c r="G455" s="128" t="s">
        <v>1259</v>
      </c>
      <c r="H455" s="14" t="s">
        <v>1260</v>
      </c>
      <c r="I455" s="17" t="s">
        <v>1261</v>
      </c>
      <c r="J455" s="29">
        <v>1</v>
      </c>
      <c r="K455" s="19" t="s">
        <v>606</v>
      </c>
      <c r="L455" s="150" t="s">
        <v>607</v>
      </c>
      <c r="M455" s="155">
        <v>100000000</v>
      </c>
      <c r="N455" s="144"/>
      <c r="O455" s="144"/>
      <c r="P455" s="144"/>
      <c r="Q455" s="144"/>
      <c r="R455" s="144"/>
      <c r="S455" s="156"/>
      <c r="T455" s="144"/>
      <c r="U455" s="144"/>
      <c r="V455" s="144"/>
      <c r="W455" s="144"/>
      <c r="X455" s="144"/>
      <c r="Y455" s="144"/>
      <c r="Z455" s="24">
        <f t="shared" si="7"/>
        <v>100000000</v>
      </c>
      <c r="AA455" s="25"/>
      <c r="AB455" s="25"/>
      <c r="AC455" s="38" t="s">
        <v>1151</v>
      </c>
    </row>
    <row r="456" spans="2:29" s="27" customFormat="1" ht="61.5" hidden="1" x14ac:dyDescent="0.15">
      <c r="B456" s="151" t="s">
        <v>1207</v>
      </c>
      <c r="C456" s="14" t="s">
        <v>1246</v>
      </c>
      <c r="D456" s="14" t="s">
        <v>1247</v>
      </c>
      <c r="E456" s="14" t="s">
        <v>1248</v>
      </c>
      <c r="F456" s="15"/>
      <c r="G456" s="16"/>
      <c r="H456" s="14" t="s">
        <v>1262</v>
      </c>
      <c r="I456" s="17" t="s">
        <v>1263</v>
      </c>
      <c r="J456" s="29">
        <v>4</v>
      </c>
      <c r="K456" s="19" t="s">
        <v>606</v>
      </c>
      <c r="L456" s="150" t="s">
        <v>607</v>
      </c>
      <c r="M456" s="145"/>
      <c r="N456" s="144"/>
      <c r="O456" s="144"/>
      <c r="P456" s="144"/>
      <c r="Q456" s="144"/>
      <c r="R456" s="144"/>
      <c r="S456" s="144"/>
      <c r="T456" s="144"/>
      <c r="U456" s="144"/>
      <c r="V456" s="144"/>
      <c r="W456" s="144"/>
      <c r="X456" s="144"/>
      <c r="Y456" s="144"/>
      <c r="Z456" s="24">
        <f t="shared" si="7"/>
        <v>0</v>
      </c>
      <c r="AA456" s="25"/>
      <c r="AB456" s="25"/>
      <c r="AC456" s="38" t="s">
        <v>1151</v>
      </c>
    </row>
    <row r="457" spans="2:29" s="27" customFormat="1" ht="165" hidden="1" x14ac:dyDescent="0.15">
      <c r="B457" s="151" t="s">
        <v>1207</v>
      </c>
      <c r="C457" s="14" t="s">
        <v>1246</v>
      </c>
      <c r="D457" s="14" t="s">
        <v>1264</v>
      </c>
      <c r="E457" s="14" t="s">
        <v>1265</v>
      </c>
      <c r="F457" s="15"/>
      <c r="G457" s="16"/>
      <c r="H457" s="14" t="s">
        <v>1266</v>
      </c>
      <c r="I457" s="17" t="s">
        <v>1267</v>
      </c>
      <c r="J457" s="29">
        <v>1</v>
      </c>
      <c r="K457" s="19" t="s">
        <v>606</v>
      </c>
      <c r="L457" s="150" t="s">
        <v>607</v>
      </c>
      <c r="M457" s="145"/>
      <c r="N457" s="144"/>
      <c r="O457" s="144"/>
      <c r="P457" s="144"/>
      <c r="Q457" s="144"/>
      <c r="R457" s="144"/>
      <c r="S457" s="144"/>
      <c r="T457" s="144"/>
      <c r="U457" s="144"/>
      <c r="V457" s="144"/>
      <c r="W457" s="144"/>
      <c r="X457" s="144"/>
      <c r="Y457" s="144"/>
      <c r="Z457" s="24">
        <f t="shared" si="7"/>
        <v>0</v>
      </c>
      <c r="AA457" s="25"/>
      <c r="AB457" s="25"/>
      <c r="AC457" s="38" t="s">
        <v>1151</v>
      </c>
    </row>
    <row r="458" spans="2:29" s="27" customFormat="1" ht="74.25" hidden="1" x14ac:dyDescent="0.15">
      <c r="B458" s="151" t="s">
        <v>1207</v>
      </c>
      <c r="C458" s="14" t="s">
        <v>1246</v>
      </c>
      <c r="D458" s="14" t="s">
        <v>1264</v>
      </c>
      <c r="E458" s="14" t="s">
        <v>1265</v>
      </c>
      <c r="F458" s="15"/>
      <c r="G458" s="16"/>
      <c r="H458" s="14" t="s">
        <v>1268</v>
      </c>
      <c r="I458" s="17" t="s">
        <v>1269</v>
      </c>
      <c r="J458" s="30" t="s">
        <v>57</v>
      </c>
      <c r="K458" s="19" t="s">
        <v>606</v>
      </c>
      <c r="L458" s="150" t="s">
        <v>607</v>
      </c>
      <c r="M458" s="145"/>
      <c r="N458" s="144"/>
      <c r="O458" s="144"/>
      <c r="P458" s="144"/>
      <c r="Q458" s="144"/>
      <c r="R458" s="144"/>
      <c r="S458" s="144"/>
      <c r="T458" s="144"/>
      <c r="U458" s="144"/>
      <c r="V458" s="144"/>
      <c r="W458" s="144"/>
      <c r="X458" s="144"/>
      <c r="Y458" s="144"/>
      <c r="Z458" s="24">
        <f t="shared" si="7"/>
        <v>0</v>
      </c>
      <c r="AA458" s="25"/>
      <c r="AB458" s="25"/>
      <c r="AC458" s="38" t="s">
        <v>1151</v>
      </c>
    </row>
    <row r="459" spans="2:29" s="27" customFormat="1" ht="74.25" hidden="1" x14ac:dyDescent="0.15">
      <c r="B459" s="151" t="s">
        <v>1207</v>
      </c>
      <c r="C459" s="14" t="s">
        <v>1246</v>
      </c>
      <c r="D459" s="14" t="s">
        <v>1264</v>
      </c>
      <c r="E459" s="14" t="s">
        <v>1265</v>
      </c>
      <c r="F459" s="15"/>
      <c r="G459" s="16"/>
      <c r="H459" s="14" t="s">
        <v>1270</v>
      </c>
      <c r="I459" s="17" t="s">
        <v>1271</v>
      </c>
      <c r="J459" s="29">
        <v>1</v>
      </c>
      <c r="K459" s="19" t="s">
        <v>606</v>
      </c>
      <c r="L459" s="150" t="s">
        <v>607</v>
      </c>
      <c r="M459" s="156">
        <v>100000000</v>
      </c>
      <c r="N459" s="144"/>
      <c r="O459" s="144"/>
      <c r="P459" s="144"/>
      <c r="Q459" s="144"/>
      <c r="R459" s="144"/>
      <c r="S459" s="156"/>
      <c r="T459" s="144"/>
      <c r="U459" s="144"/>
      <c r="V459" s="144"/>
      <c r="W459" s="144"/>
      <c r="X459" s="144"/>
      <c r="Y459" s="144"/>
      <c r="Z459" s="24">
        <f t="shared" si="7"/>
        <v>100000000</v>
      </c>
      <c r="AA459" s="25"/>
      <c r="AB459" s="25"/>
      <c r="AC459" s="38" t="s">
        <v>1151</v>
      </c>
    </row>
    <row r="460" spans="2:29" s="27" customFormat="1" ht="99" hidden="1" x14ac:dyDescent="0.15">
      <c r="B460" s="151" t="s">
        <v>1207</v>
      </c>
      <c r="C460" s="14" t="s">
        <v>1246</v>
      </c>
      <c r="D460" s="14" t="s">
        <v>1264</v>
      </c>
      <c r="E460" s="14" t="s">
        <v>1265</v>
      </c>
      <c r="F460" s="15"/>
      <c r="G460" s="16"/>
      <c r="H460" s="14" t="s">
        <v>1272</v>
      </c>
      <c r="I460" s="17" t="s">
        <v>1273</v>
      </c>
      <c r="J460" s="30" t="s">
        <v>57</v>
      </c>
      <c r="K460" s="19" t="s">
        <v>606</v>
      </c>
      <c r="L460" s="150" t="s">
        <v>607</v>
      </c>
      <c r="M460" s="145"/>
      <c r="N460" s="144"/>
      <c r="O460" s="144"/>
      <c r="P460" s="144"/>
      <c r="Q460" s="144"/>
      <c r="R460" s="144"/>
      <c r="S460" s="144"/>
      <c r="T460" s="144"/>
      <c r="U460" s="144"/>
      <c r="V460" s="144"/>
      <c r="W460" s="144"/>
      <c r="X460" s="144"/>
      <c r="Y460" s="144"/>
      <c r="Z460" s="24">
        <f t="shared" si="7"/>
        <v>0</v>
      </c>
      <c r="AA460" s="25"/>
      <c r="AB460" s="25"/>
      <c r="AC460" s="38" t="s">
        <v>1151</v>
      </c>
    </row>
    <row r="461" spans="2:29" s="27" customFormat="1" ht="115.5" hidden="1" x14ac:dyDescent="0.15">
      <c r="B461" s="151" t="s">
        <v>1207</v>
      </c>
      <c r="C461" s="14" t="s">
        <v>1246</v>
      </c>
      <c r="D461" s="14" t="s">
        <v>1264</v>
      </c>
      <c r="E461" s="14" t="s">
        <v>1265</v>
      </c>
      <c r="F461" s="15"/>
      <c r="G461" s="16"/>
      <c r="H461" s="14" t="s">
        <v>1274</v>
      </c>
      <c r="I461" s="17" t="s">
        <v>1275</v>
      </c>
      <c r="J461" s="30" t="s">
        <v>57</v>
      </c>
      <c r="K461" s="19" t="s">
        <v>606</v>
      </c>
      <c r="L461" s="150" t="s">
        <v>607</v>
      </c>
      <c r="M461" s="145"/>
      <c r="N461" s="144"/>
      <c r="O461" s="144"/>
      <c r="P461" s="144"/>
      <c r="Q461" s="144"/>
      <c r="R461" s="144"/>
      <c r="S461" s="144"/>
      <c r="T461" s="144"/>
      <c r="U461" s="144"/>
      <c r="V461" s="144"/>
      <c r="W461" s="144"/>
      <c r="X461" s="144"/>
      <c r="Y461" s="144"/>
      <c r="Z461" s="24">
        <f t="shared" si="7"/>
        <v>0</v>
      </c>
      <c r="AA461" s="25"/>
      <c r="AB461" s="25"/>
      <c r="AC461" s="38" t="s">
        <v>1151</v>
      </c>
    </row>
    <row r="462" spans="2:29" s="27" customFormat="1" ht="107.25" hidden="1" x14ac:dyDescent="0.15">
      <c r="B462" s="151" t="s">
        <v>1207</v>
      </c>
      <c r="C462" s="14" t="s">
        <v>1246</v>
      </c>
      <c r="D462" s="14" t="s">
        <v>1264</v>
      </c>
      <c r="E462" s="14" t="s">
        <v>1265</v>
      </c>
      <c r="F462" s="15"/>
      <c r="G462" s="16"/>
      <c r="H462" s="14" t="s">
        <v>1276</v>
      </c>
      <c r="I462" s="17" t="s">
        <v>1277</v>
      </c>
      <c r="J462" s="30" t="s">
        <v>57</v>
      </c>
      <c r="K462" s="19" t="s">
        <v>606</v>
      </c>
      <c r="L462" s="150" t="s">
        <v>607</v>
      </c>
      <c r="M462" s="145">
        <v>50000000</v>
      </c>
      <c r="N462" s="144"/>
      <c r="O462" s="144"/>
      <c r="P462" s="144"/>
      <c r="Q462" s="144"/>
      <c r="R462" s="144"/>
      <c r="S462" s="144"/>
      <c r="T462" s="144"/>
      <c r="U462" s="144"/>
      <c r="V462" s="144"/>
      <c r="W462" s="144"/>
      <c r="X462" s="144"/>
      <c r="Y462" s="144"/>
      <c r="Z462" s="24">
        <f t="shared" si="7"/>
        <v>50000000</v>
      </c>
      <c r="AA462" s="25"/>
      <c r="AB462" s="25"/>
      <c r="AC462" s="38" t="s">
        <v>1151</v>
      </c>
    </row>
    <row r="463" spans="2:29" s="27" customFormat="1" ht="74.25" hidden="1" x14ac:dyDescent="0.15">
      <c r="B463" s="151" t="s">
        <v>1207</v>
      </c>
      <c r="C463" s="14" t="s">
        <v>1246</v>
      </c>
      <c r="D463" s="14" t="s">
        <v>1264</v>
      </c>
      <c r="E463" s="14" t="s">
        <v>1265</v>
      </c>
      <c r="F463" s="15" t="s">
        <v>407</v>
      </c>
      <c r="G463" s="16" t="s">
        <v>1278</v>
      </c>
      <c r="H463" s="14" t="s">
        <v>1279</v>
      </c>
      <c r="I463" s="17" t="s">
        <v>1280</v>
      </c>
      <c r="J463" s="30" t="s">
        <v>57</v>
      </c>
      <c r="K463" s="19" t="s">
        <v>606</v>
      </c>
      <c r="L463" s="150" t="s">
        <v>607</v>
      </c>
      <c r="M463" s="145"/>
      <c r="N463" s="144"/>
      <c r="O463" s="144"/>
      <c r="P463" s="144"/>
      <c r="Q463" s="144"/>
      <c r="R463" s="144"/>
      <c r="S463" s="144"/>
      <c r="T463" s="144"/>
      <c r="U463" s="144"/>
      <c r="V463" s="144"/>
      <c r="W463" s="144"/>
      <c r="X463" s="144"/>
      <c r="Y463" s="144"/>
      <c r="Z463" s="24">
        <f t="shared" ref="Z463:Z494" si="8">SUM(M463:Y463)</f>
        <v>0</v>
      </c>
      <c r="AA463" s="25"/>
      <c r="AB463" s="25"/>
      <c r="AC463" s="38" t="s">
        <v>1151</v>
      </c>
    </row>
    <row r="464" spans="2:29" s="27" customFormat="1" ht="90.75" hidden="1" x14ac:dyDescent="0.15">
      <c r="B464" s="151" t="s">
        <v>1207</v>
      </c>
      <c r="C464" s="14" t="s">
        <v>1246</v>
      </c>
      <c r="D464" s="14" t="s">
        <v>1264</v>
      </c>
      <c r="E464" s="14" t="s">
        <v>1265</v>
      </c>
      <c r="F464" s="15">
        <v>20170680810016</v>
      </c>
      <c r="G464" s="128" t="s">
        <v>1281</v>
      </c>
      <c r="H464" s="14" t="s">
        <v>1282</v>
      </c>
      <c r="I464" s="17" t="s">
        <v>1283</v>
      </c>
      <c r="J464" s="29">
        <v>7</v>
      </c>
      <c r="K464" s="19" t="s">
        <v>606</v>
      </c>
      <c r="L464" s="150" t="s">
        <v>607</v>
      </c>
      <c r="M464" s="156">
        <v>100000000</v>
      </c>
      <c r="N464" s="144"/>
      <c r="O464" s="144"/>
      <c r="P464" s="144"/>
      <c r="Q464" s="144"/>
      <c r="R464" s="144"/>
      <c r="S464" s="156"/>
      <c r="T464" s="144"/>
      <c r="U464" s="144"/>
      <c r="V464" s="144"/>
      <c r="W464" s="144"/>
      <c r="X464" s="144"/>
      <c r="Y464" s="144"/>
      <c r="Z464" s="24">
        <f t="shared" si="8"/>
        <v>100000000</v>
      </c>
      <c r="AA464" s="25"/>
      <c r="AB464" s="25"/>
      <c r="AC464" s="38" t="s">
        <v>1151</v>
      </c>
    </row>
    <row r="465" spans="2:29" s="27" customFormat="1" ht="74.25" hidden="1" x14ac:dyDescent="0.15">
      <c r="B465" s="151" t="s">
        <v>1207</v>
      </c>
      <c r="C465" s="14" t="s">
        <v>1246</v>
      </c>
      <c r="D465" s="14" t="s">
        <v>1264</v>
      </c>
      <c r="E465" s="14" t="s">
        <v>1265</v>
      </c>
      <c r="F465" s="15" t="s">
        <v>407</v>
      </c>
      <c r="G465" s="128" t="s">
        <v>1284</v>
      </c>
      <c r="H465" s="14" t="s">
        <v>1285</v>
      </c>
      <c r="I465" s="17" t="s">
        <v>1286</v>
      </c>
      <c r="J465" s="30" t="s">
        <v>57</v>
      </c>
      <c r="K465" s="19" t="s">
        <v>606</v>
      </c>
      <c r="L465" s="150" t="s">
        <v>607</v>
      </c>
      <c r="M465" s="145"/>
      <c r="N465" s="144"/>
      <c r="O465" s="144"/>
      <c r="P465" s="144"/>
      <c r="Q465" s="144"/>
      <c r="R465" s="144"/>
      <c r="S465" s="144">
        <v>100000000</v>
      </c>
      <c r="T465" s="144"/>
      <c r="U465" s="144"/>
      <c r="V465" s="144"/>
      <c r="W465" s="144"/>
      <c r="X465" s="144"/>
      <c r="Y465" s="144"/>
      <c r="Z465" s="24">
        <f t="shared" si="8"/>
        <v>100000000</v>
      </c>
      <c r="AA465" s="25"/>
      <c r="AB465" s="25"/>
      <c r="AC465" s="38" t="s">
        <v>1151</v>
      </c>
    </row>
    <row r="466" spans="2:29" s="27" customFormat="1" ht="107.25" hidden="1" x14ac:dyDescent="0.15">
      <c r="B466" s="151" t="s">
        <v>1207</v>
      </c>
      <c r="C466" s="14" t="s">
        <v>1246</v>
      </c>
      <c r="D466" s="14" t="s">
        <v>1264</v>
      </c>
      <c r="E466" s="14" t="s">
        <v>1265</v>
      </c>
      <c r="F466" s="15"/>
      <c r="G466" s="16"/>
      <c r="H466" s="14" t="s">
        <v>1287</v>
      </c>
      <c r="I466" s="17" t="s">
        <v>1288</v>
      </c>
      <c r="J466" s="30" t="s">
        <v>57</v>
      </c>
      <c r="K466" s="19" t="s">
        <v>606</v>
      </c>
      <c r="L466" s="150" t="s">
        <v>607</v>
      </c>
      <c r="M466" s="145">
        <v>20000000</v>
      </c>
      <c r="N466" s="144"/>
      <c r="O466" s="144"/>
      <c r="P466" s="144"/>
      <c r="Q466" s="144"/>
      <c r="R466" s="144"/>
      <c r="S466" s="144"/>
      <c r="T466" s="144"/>
      <c r="U466" s="144"/>
      <c r="V466" s="144"/>
      <c r="W466" s="144"/>
      <c r="X466" s="144"/>
      <c r="Y466" s="144"/>
      <c r="Z466" s="24">
        <f t="shared" si="8"/>
        <v>20000000</v>
      </c>
      <c r="AA466" s="25"/>
      <c r="AB466" s="25"/>
      <c r="AC466" s="38" t="s">
        <v>1151</v>
      </c>
    </row>
    <row r="467" spans="2:29" s="27" customFormat="1" ht="82.5" hidden="1" x14ac:dyDescent="0.15">
      <c r="B467" s="151" t="s">
        <v>1207</v>
      </c>
      <c r="C467" s="14" t="s">
        <v>1246</v>
      </c>
      <c r="D467" s="14" t="s">
        <v>1264</v>
      </c>
      <c r="E467" s="14" t="s">
        <v>1265</v>
      </c>
      <c r="F467" s="15"/>
      <c r="G467" s="16"/>
      <c r="H467" s="14" t="s">
        <v>1289</v>
      </c>
      <c r="I467" s="17" t="s">
        <v>1290</v>
      </c>
      <c r="J467" s="29">
        <v>1</v>
      </c>
      <c r="K467" s="19" t="s">
        <v>606</v>
      </c>
      <c r="L467" s="150" t="s">
        <v>607</v>
      </c>
      <c r="M467" s="145">
        <v>50000000</v>
      </c>
      <c r="N467" s="144"/>
      <c r="O467" s="144"/>
      <c r="P467" s="144"/>
      <c r="Q467" s="144"/>
      <c r="R467" s="144"/>
      <c r="S467" s="144"/>
      <c r="T467" s="144"/>
      <c r="U467" s="144"/>
      <c r="V467" s="144"/>
      <c r="W467" s="144"/>
      <c r="X467" s="144"/>
      <c r="Y467" s="144"/>
      <c r="Z467" s="24">
        <f t="shared" si="8"/>
        <v>50000000</v>
      </c>
      <c r="AA467" s="25"/>
      <c r="AB467" s="25"/>
      <c r="AC467" s="38" t="s">
        <v>1151</v>
      </c>
    </row>
    <row r="468" spans="2:29" s="27" customFormat="1" ht="74.25" hidden="1" x14ac:dyDescent="0.15">
      <c r="B468" s="151" t="s">
        <v>1207</v>
      </c>
      <c r="C468" s="14" t="s">
        <v>1246</v>
      </c>
      <c r="D468" s="14" t="s">
        <v>1264</v>
      </c>
      <c r="E468" s="14" t="s">
        <v>1265</v>
      </c>
      <c r="F468" s="15"/>
      <c r="G468" s="16"/>
      <c r="H468" s="14" t="s">
        <v>1291</v>
      </c>
      <c r="I468" s="17" t="s">
        <v>1292</v>
      </c>
      <c r="J468" s="29">
        <v>1</v>
      </c>
      <c r="K468" s="19" t="s">
        <v>606</v>
      </c>
      <c r="L468" s="150" t="s">
        <v>607</v>
      </c>
      <c r="M468" s="145">
        <v>20000000</v>
      </c>
      <c r="N468" s="144"/>
      <c r="O468" s="144"/>
      <c r="P468" s="144"/>
      <c r="Q468" s="144"/>
      <c r="R468" s="144"/>
      <c r="S468" s="144"/>
      <c r="T468" s="144"/>
      <c r="U468" s="144"/>
      <c r="V468" s="144"/>
      <c r="W468" s="144"/>
      <c r="X468" s="144"/>
      <c r="Y468" s="144"/>
      <c r="Z468" s="24">
        <f t="shared" si="8"/>
        <v>20000000</v>
      </c>
      <c r="AA468" s="25"/>
      <c r="AB468" s="25"/>
      <c r="AC468" s="38" t="s">
        <v>1151</v>
      </c>
    </row>
    <row r="469" spans="2:29" s="27" customFormat="1" ht="74.25" hidden="1" x14ac:dyDescent="0.15">
      <c r="B469" s="151" t="s">
        <v>1207</v>
      </c>
      <c r="C469" s="14" t="s">
        <v>1246</v>
      </c>
      <c r="D469" s="14" t="s">
        <v>1264</v>
      </c>
      <c r="E469" s="14" t="s">
        <v>1265</v>
      </c>
      <c r="F469" s="15" t="s">
        <v>407</v>
      </c>
      <c r="G469" s="128" t="s">
        <v>1293</v>
      </c>
      <c r="H469" s="14" t="s">
        <v>1294</v>
      </c>
      <c r="I469" s="17" t="s">
        <v>1295</v>
      </c>
      <c r="J469" s="29">
        <v>3</v>
      </c>
      <c r="K469" s="19" t="s">
        <v>606</v>
      </c>
      <c r="L469" s="150" t="s">
        <v>607</v>
      </c>
      <c r="M469" s="145"/>
      <c r="N469" s="144"/>
      <c r="O469" s="144"/>
      <c r="P469" s="144"/>
      <c r="Q469" s="144"/>
      <c r="R469" s="144"/>
      <c r="S469" s="144">
        <v>400000000</v>
      </c>
      <c r="T469" s="144"/>
      <c r="U469" s="144"/>
      <c r="V469" s="144"/>
      <c r="W469" s="144"/>
      <c r="X469" s="144"/>
      <c r="Y469" s="144"/>
      <c r="Z469" s="24">
        <f t="shared" si="8"/>
        <v>400000000</v>
      </c>
      <c r="AA469" s="25"/>
      <c r="AB469" s="25"/>
      <c r="AC469" s="38" t="s">
        <v>1151</v>
      </c>
    </row>
    <row r="470" spans="2:29" s="27" customFormat="1" ht="74.25" hidden="1" x14ac:dyDescent="0.15">
      <c r="B470" s="151" t="s">
        <v>1207</v>
      </c>
      <c r="C470" s="14" t="s">
        <v>1246</v>
      </c>
      <c r="D470" s="14" t="s">
        <v>1264</v>
      </c>
      <c r="E470" s="14" t="s">
        <v>1265</v>
      </c>
      <c r="F470" s="15"/>
      <c r="G470" s="16"/>
      <c r="H470" s="14" t="s">
        <v>1296</v>
      </c>
      <c r="I470" s="17" t="s">
        <v>1288</v>
      </c>
      <c r="J470" s="30" t="s">
        <v>57</v>
      </c>
      <c r="K470" s="19" t="s">
        <v>606</v>
      </c>
      <c r="L470" s="150" t="s">
        <v>607</v>
      </c>
      <c r="M470" s="145">
        <v>100000000</v>
      </c>
      <c r="N470" s="144"/>
      <c r="O470" s="144"/>
      <c r="P470" s="144"/>
      <c r="Q470" s="144"/>
      <c r="R470" s="144"/>
      <c r="S470" s="144"/>
      <c r="T470" s="144"/>
      <c r="U470" s="144"/>
      <c r="V470" s="144"/>
      <c r="W470" s="144"/>
      <c r="X470" s="144"/>
      <c r="Y470" s="144"/>
      <c r="Z470" s="24">
        <f t="shared" si="8"/>
        <v>100000000</v>
      </c>
      <c r="AA470" s="25"/>
      <c r="AB470" s="25"/>
      <c r="AC470" s="38" t="s">
        <v>1151</v>
      </c>
    </row>
    <row r="471" spans="2:29" s="27" customFormat="1" ht="107.25" hidden="1" x14ac:dyDescent="0.15">
      <c r="B471" s="151" t="s">
        <v>1207</v>
      </c>
      <c r="C471" s="14" t="s">
        <v>1246</v>
      </c>
      <c r="D471" s="14" t="s">
        <v>1264</v>
      </c>
      <c r="E471" s="14" t="s">
        <v>1265</v>
      </c>
      <c r="F471" s="15"/>
      <c r="G471" s="16"/>
      <c r="H471" s="14" t="s">
        <v>1297</v>
      </c>
      <c r="I471" s="17" t="s">
        <v>1298</v>
      </c>
      <c r="J471" s="30" t="s">
        <v>57</v>
      </c>
      <c r="K471" s="19" t="s">
        <v>606</v>
      </c>
      <c r="L471" s="150" t="s">
        <v>607</v>
      </c>
      <c r="M471" s="145">
        <v>50000000</v>
      </c>
      <c r="N471" s="144"/>
      <c r="O471" s="144"/>
      <c r="P471" s="144"/>
      <c r="Q471" s="144"/>
      <c r="R471" s="144"/>
      <c r="S471" s="144"/>
      <c r="T471" s="144"/>
      <c r="U471" s="144"/>
      <c r="V471" s="144"/>
      <c r="W471" s="144"/>
      <c r="X471" s="144"/>
      <c r="Y471" s="144"/>
      <c r="Z471" s="24">
        <f t="shared" si="8"/>
        <v>50000000</v>
      </c>
      <c r="AA471" s="25"/>
      <c r="AB471" s="25"/>
      <c r="AC471" s="38" t="s">
        <v>1151</v>
      </c>
    </row>
    <row r="472" spans="2:29" s="27" customFormat="1" ht="99" hidden="1" x14ac:dyDescent="0.15">
      <c r="B472" s="151" t="s">
        <v>1207</v>
      </c>
      <c r="C472" s="14" t="s">
        <v>1246</v>
      </c>
      <c r="D472" s="14" t="s">
        <v>1299</v>
      </c>
      <c r="E472" s="146" t="s">
        <v>1300</v>
      </c>
      <c r="F472" s="15">
        <v>20160680810129</v>
      </c>
      <c r="G472" s="16" t="s">
        <v>1211</v>
      </c>
      <c r="H472" s="14" t="s">
        <v>1301</v>
      </c>
      <c r="I472" s="17" t="s">
        <v>1302</v>
      </c>
      <c r="J472" s="30" t="s">
        <v>57</v>
      </c>
      <c r="K472" s="19" t="s">
        <v>606</v>
      </c>
      <c r="L472" s="150" t="s">
        <v>607</v>
      </c>
      <c r="M472" s="145"/>
      <c r="N472" s="144"/>
      <c r="O472" s="144"/>
      <c r="P472" s="144"/>
      <c r="Q472" s="144"/>
      <c r="R472" s="144"/>
      <c r="S472" s="144"/>
      <c r="T472" s="144"/>
      <c r="U472" s="144"/>
      <c r="V472" s="144"/>
      <c r="W472" s="144"/>
      <c r="X472" s="144"/>
      <c r="Y472" s="144"/>
      <c r="Z472" s="24">
        <f t="shared" si="8"/>
        <v>0</v>
      </c>
      <c r="AA472" s="25"/>
      <c r="AB472" s="25"/>
      <c r="AC472" s="38" t="s">
        <v>1151</v>
      </c>
    </row>
    <row r="473" spans="2:29" s="27" customFormat="1" ht="99" hidden="1" x14ac:dyDescent="0.15">
      <c r="B473" s="151" t="s">
        <v>1207</v>
      </c>
      <c r="C473" s="14" t="s">
        <v>1246</v>
      </c>
      <c r="D473" s="14" t="s">
        <v>1299</v>
      </c>
      <c r="E473" s="146" t="s">
        <v>1300</v>
      </c>
      <c r="F473" s="15">
        <v>20160680810129</v>
      </c>
      <c r="G473" s="16" t="s">
        <v>1211</v>
      </c>
      <c r="H473" s="14" t="s">
        <v>1303</v>
      </c>
      <c r="I473" s="17" t="s">
        <v>1304</v>
      </c>
      <c r="J473" s="29">
        <v>1</v>
      </c>
      <c r="K473" s="19" t="s">
        <v>606</v>
      </c>
      <c r="L473" s="150" t="s">
        <v>607</v>
      </c>
      <c r="M473" s="145"/>
      <c r="N473" s="144"/>
      <c r="O473" s="144"/>
      <c r="P473" s="144"/>
      <c r="Q473" s="144"/>
      <c r="R473" s="144"/>
      <c r="S473" s="144"/>
      <c r="T473" s="144"/>
      <c r="U473" s="144"/>
      <c r="V473" s="144"/>
      <c r="W473" s="144"/>
      <c r="X473" s="144"/>
      <c r="Y473" s="144">
        <v>40000000</v>
      </c>
      <c r="Z473" s="24">
        <f t="shared" si="8"/>
        <v>40000000</v>
      </c>
      <c r="AA473" s="25"/>
      <c r="AB473" s="25"/>
      <c r="AC473" s="38" t="s">
        <v>1151</v>
      </c>
    </row>
    <row r="474" spans="2:29" s="27" customFormat="1" ht="99" hidden="1" x14ac:dyDescent="0.15">
      <c r="B474" s="151" t="s">
        <v>1207</v>
      </c>
      <c r="C474" s="14" t="s">
        <v>1246</v>
      </c>
      <c r="D474" s="14" t="s">
        <v>1299</v>
      </c>
      <c r="E474" s="146" t="s">
        <v>1300</v>
      </c>
      <c r="F474" s="15">
        <v>20160680810129</v>
      </c>
      <c r="G474" s="16" t="s">
        <v>1211</v>
      </c>
      <c r="H474" s="14" t="s">
        <v>1305</v>
      </c>
      <c r="I474" s="17" t="s">
        <v>1306</v>
      </c>
      <c r="J474" s="30" t="s">
        <v>57</v>
      </c>
      <c r="K474" s="19" t="s">
        <v>606</v>
      </c>
      <c r="L474" s="150" t="s">
        <v>607</v>
      </c>
      <c r="M474" s="145"/>
      <c r="N474" s="144"/>
      <c r="O474" s="144"/>
      <c r="P474" s="144"/>
      <c r="Q474" s="144"/>
      <c r="R474" s="144"/>
      <c r="S474" s="144"/>
      <c r="T474" s="144"/>
      <c r="U474" s="144"/>
      <c r="V474" s="144"/>
      <c r="W474" s="144"/>
      <c r="X474" s="144"/>
      <c r="Y474" s="144">
        <v>100000000</v>
      </c>
      <c r="Z474" s="24">
        <f t="shared" si="8"/>
        <v>100000000</v>
      </c>
      <c r="AA474" s="25"/>
      <c r="AB474" s="25"/>
      <c r="AC474" s="38" t="s">
        <v>1151</v>
      </c>
    </row>
    <row r="475" spans="2:29" s="27" customFormat="1" ht="74.25" hidden="1" x14ac:dyDescent="0.15">
      <c r="B475" s="151" t="s">
        <v>1207</v>
      </c>
      <c r="C475" s="14" t="s">
        <v>1246</v>
      </c>
      <c r="D475" s="14" t="s">
        <v>1299</v>
      </c>
      <c r="E475" s="146" t="s">
        <v>1300</v>
      </c>
      <c r="F475" s="15" t="s">
        <v>407</v>
      </c>
      <c r="G475" s="128" t="s">
        <v>1307</v>
      </c>
      <c r="H475" s="14" t="s">
        <v>1308</v>
      </c>
      <c r="I475" s="17" t="s">
        <v>1309</v>
      </c>
      <c r="J475" s="29">
        <v>1</v>
      </c>
      <c r="K475" s="19" t="s">
        <v>606</v>
      </c>
      <c r="L475" s="150" t="s">
        <v>607</v>
      </c>
      <c r="M475" s="145"/>
      <c r="N475" s="144"/>
      <c r="O475" s="144"/>
      <c r="P475" s="144"/>
      <c r="Q475" s="144"/>
      <c r="R475" s="144"/>
      <c r="S475" s="144"/>
      <c r="T475" s="144"/>
      <c r="U475" s="144"/>
      <c r="V475" s="144"/>
      <c r="W475" s="144"/>
      <c r="X475" s="144"/>
      <c r="Y475" s="144">
        <v>50000000</v>
      </c>
      <c r="Z475" s="24">
        <f t="shared" si="8"/>
        <v>50000000</v>
      </c>
      <c r="AA475" s="25"/>
      <c r="AB475" s="25"/>
      <c r="AC475" s="38" t="s">
        <v>1151</v>
      </c>
    </row>
    <row r="476" spans="2:29" s="27" customFormat="1" ht="99" hidden="1" x14ac:dyDescent="0.15">
      <c r="B476" s="151" t="s">
        <v>1207</v>
      </c>
      <c r="C476" s="14" t="s">
        <v>1246</v>
      </c>
      <c r="D476" s="14" t="s">
        <v>1299</v>
      </c>
      <c r="E476" s="146" t="s">
        <v>1300</v>
      </c>
      <c r="F476" s="15">
        <v>20160680810129</v>
      </c>
      <c r="G476" s="16" t="s">
        <v>1211</v>
      </c>
      <c r="H476" s="14" t="s">
        <v>1310</v>
      </c>
      <c r="I476" s="17" t="s">
        <v>1311</v>
      </c>
      <c r="J476" s="29">
        <v>1</v>
      </c>
      <c r="K476" s="19" t="s">
        <v>606</v>
      </c>
      <c r="L476" s="150" t="s">
        <v>607</v>
      </c>
      <c r="M476" s="156">
        <v>30000000</v>
      </c>
      <c r="N476" s="144"/>
      <c r="O476" s="144"/>
      <c r="P476" s="144"/>
      <c r="Q476" s="144"/>
      <c r="R476" s="144"/>
      <c r="S476" s="156"/>
      <c r="T476" s="144"/>
      <c r="U476" s="144"/>
      <c r="V476" s="144"/>
      <c r="W476" s="144"/>
      <c r="X476" s="144"/>
      <c r="Y476" s="144"/>
      <c r="Z476" s="24">
        <f t="shared" si="8"/>
        <v>30000000</v>
      </c>
      <c r="AA476" s="25"/>
      <c r="AB476" s="25"/>
      <c r="AC476" s="38" t="s">
        <v>1151</v>
      </c>
    </row>
    <row r="477" spans="2:29" s="27" customFormat="1" ht="99" hidden="1" x14ac:dyDescent="0.15">
      <c r="B477" s="151" t="s">
        <v>1207</v>
      </c>
      <c r="C477" s="14" t="s">
        <v>1246</v>
      </c>
      <c r="D477" s="14" t="s">
        <v>1299</v>
      </c>
      <c r="E477" s="146" t="s">
        <v>1300</v>
      </c>
      <c r="F477" s="15">
        <v>20160680810129</v>
      </c>
      <c r="G477" s="16" t="s">
        <v>1211</v>
      </c>
      <c r="H477" s="14" t="s">
        <v>1312</v>
      </c>
      <c r="I477" s="17" t="s">
        <v>1313</v>
      </c>
      <c r="J477" s="29">
        <v>2</v>
      </c>
      <c r="K477" s="19" t="s">
        <v>606</v>
      </c>
      <c r="L477" s="150" t="s">
        <v>607</v>
      </c>
      <c r="M477" s="145"/>
      <c r="N477" s="144"/>
      <c r="O477" s="144"/>
      <c r="P477" s="144"/>
      <c r="Q477" s="144"/>
      <c r="R477" s="144"/>
      <c r="S477" s="144"/>
      <c r="T477" s="144"/>
      <c r="U477" s="144"/>
      <c r="V477" s="144"/>
      <c r="W477" s="144"/>
      <c r="X477" s="144"/>
      <c r="Y477" s="144"/>
      <c r="Z477" s="24">
        <f t="shared" si="8"/>
        <v>0</v>
      </c>
      <c r="AA477" s="25"/>
      <c r="AB477" s="25"/>
      <c r="AC477" s="38" t="s">
        <v>1151</v>
      </c>
    </row>
    <row r="478" spans="2:29" s="27" customFormat="1" ht="90.75" hidden="1" x14ac:dyDescent="0.15">
      <c r="B478" s="151" t="s">
        <v>1207</v>
      </c>
      <c r="C478" s="14" t="s">
        <v>1246</v>
      </c>
      <c r="D478" s="14" t="s">
        <v>1299</v>
      </c>
      <c r="E478" s="146" t="s">
        <v>1300</v>
      </c>
      <c r="F478" s="15">
        <v>20160680810056</v>
      </c>
      <c r="G478" s="128" t="s">
        <v>1314</v>
      </c>
      <c r="H478" s="14" t="s">
        <v>1315</v>
      </c>
      <c r="I478" s="17" t="s">
        <v>263</v>
      </c>
      <c r="J478" s="29">
        <v>1</v>
      </c>
      <c r="K478" s="19" t="s">
        <v>606</v>
      </c>
      <c r="L478" s="150" t="s">
        <v>607</v>
      </c>
      <c r="M478" s="145"/>
      <c r="N478" s="144"/>
      <c r="O478" s="144"/>
      <c r="P478" s="144"/>
      <c r="Q478" s="144"/>
      <c r="R478" s="144"/>
      <c r="S478" s="144"/>
      <c r="T478" s="144"/>
      <c r="U478" s="144"/>
      <c r="V478" s="144"/>
      <c r="W478" s="144"/>
      <c r="X478" s="144"/>
      <c r="Y478" s="144">
        <v>180000000</v>
      </c>
      <c r="Z478" s="24">
        <f t="shared" si="8"/>
        <v>180000000</v>
      </c>
      <c r="AA478" s="25"/>
      <c r="AB478" s="25"/>
      <c r="AC478" s="38" t="s">
        <v>1151</v>
      </c>
    </row>
    <row r="479" spans="2:29" s="27" customFormat="1" ht="82.5" hidden="1" x14ac:dyDescent="0.15">
      <c r="B479" s="151" t="s">
        <v>1207</v>
      </c>
      <c r="C479" s="14" t="s">
        <v>1246</v>
      </c>
      <c r="D479" s="14" t="s">
        <v>1316</v>
      </c>
      <c r="E479" s="146" t="s">
        <v>1317</v>
      </c>
      <c r="F479" s="15" t="s">
        <v>407</v>
      </c>
      <c r="G479" s="128" t="s">
        <v>1318</v>
      </c>
      <c r="H479" s="14" t="s">
        <v>1319</v>
      </c>
      <c r="I479" s="17" t="s">
        <v>1320</v>
      </c>
      <c r="J479" s="30" t="s">
        <v>57</v>
      </c>
      <c r="K479" s="19" t="s">
        <v>606</v>
      </c>
      <c r="L479" s="150" t="s">
        <v>607</v>
      </c>
      <c r="M479" s="145">
        <v>40000000</v>
      </c>
      <c r="N479" s="144"/>
      <c r="O479" s="144"/>
      <c r="P479" s="144"/>
      <c r="Q479" s="144"/>
      <c r="R479" s="144"/>
      <c r="S479" s="144"/>
      <c r="T479" s="144"/>
      <c r="U479" s="144"/>
      <c r="V479" s="144"/>
      <c r="W479" s="144"/>
      <c r="X479" s="144"/>
      <c r="Y479" s="144"/>
      <c r="Z479" s="24">
        <f t="shared" si="8"/>
        <v>40000000</v>
      </c>
      <c r="AA479" s="25"/>
      <c r="AB479" s="25"/>
      <c r="AC479" s="38" t="s">
        <v>1151</v>
      </c>
    </row>
    <row r="480" spans="2:29" s="27" customFormat="1" ht="99" hidden="1" x14ac:dyDescent="0.15">
      <c r="B480" s="151" t="s">
        <v>1207</v>
      </c>
      <c r="C480" s="14" t="s">
        <v>1246</v>
      </c>
      <c r="D480" s="14" t="s">
        <v>1316</v>
      </c>
      <c r="E480" s="146" t="s">
        <v>1317</v>
      </c>
      <c r="F480" s="15" t="s">
        <v>407</v>
      </c>
      <c r="G480" s="128" t="s">
        <v>1321</v>
      </c>
      <c r="H480" s="14" t="s">
        <v>1322</v>
      </c>
      <c r="I480" s="17" t="s">
        <v>1323</v>
      </c>
      <c r="J480" s="29">
        <v>1</v>
      </c>
      <c r="K480" s="19" t="s">
        <v>606</v>
      </c>
      <c r="L480" s="150" t="s">
        <v>607</v>
      </c>
      <c r="M480" s="145">
        <v>40000000</v>
      </c>
      <c r="N480" s="144"/>
      <c r="O480" s="144"/>
      <c r="P480" s="144"/>
      <c r="Q480" s="144"/>
      <c r="R480" s="144"/>
      <c r="S480" s="144"/>
      <c r="T480" s="144"/>
      <c r="U480" s="144"/>
      <c r="V480" s="144"/>
      <c r="W480" s="144"/>
      <c r="X480" s="144"/>
      <c r="Y480" s="144"/>
      <c r="Z480" s="24">
        <f t="shared" si="8"/>
        <v>40000000</v>
      </c>
      <c r="AA480" s="25"/>
      <c r="AB480" s="25"/>
      <c r="AC480" s="38" t="s">
        <v>1151</v>
      </c>
    </row>
    <row r="481" spans="2:29" s="27" customFormat="1" ht="82.5" hidden="1" x14ac:dyDescent="0.15">
      <c r="B481" s="151" t="s">
        <v>1207</v>
      </c>
      <c r="C481" s="14" t="s">
        <v>1246</v>
      </c>
      <c r="D481" s="14" t="s">
        <v>1316</v>
      </c>
      <c r="E481" s="146" t="s">
        <v>1317</v>
      </c>
      <c r="F481" s="15">
        <v>20160680810134</v>
      </c>
      <c r="G481" s="128" t="s">
        <v>1324</v>
      </c>
      <c r="H481" s="14" t="s">
        <v>1325</v>
      </c>
      <c r="I481" s="17" t="s">
        <v>1326</v>
      </c>
      <c r="J481" s="29">
        <v>2</v>
      </c>
      <c r="K481" s="19" t="s">
        <v>606</v>
      </c>
      <c r="L481" s="150" t="s">
        <v>607</v>
      </c>
      <c r="M481" s="145">
        <v>40000000</v>
      </c>
      <c r="N481" s="144"/>
      <c r="O481" s="144"/>
      <c r="P481" s="144"/>
      <c r="Q481" s="144"/>
      <c r="R481" s="144"/>
      <c r="S481" s="144"/>
      <c r="T481" s="144"/>
      <c r="U481" s="144"/>
      <c r="V481" s="144"/>
      <c r="W481" s="144"/>
      <c r="X481" s="144"/>
      <c r="Y481" s="144"/>
      <c r="Z481" s="24">
        <f t="shared" si="8"/>
        <v>40000000</v>
      </c>
      <c r="AA481" s="25"/>
      <c r="AB481" s="25"/>
      <c r="AC481" s="38" t="s">
        <v>1151</v>
      </c>
    </row>
    <row r="482" spans="2:29" s="27" customFormat="1" ht="82.5" hidden="1" x14ac:dyDescent="0.15">
      <c r="B482" s="151" t="s">
        <v>1207</v>
      </c>
      <c r="C482" s="14" t="s">
        <v>1246</v>
      </c>
      <c r="D482" s="14" t="s">
        <v>1316</v>
      </c>
      <c r="E482" s="146" t="s">
        <v>1317</v>
      </c>
      <c r="F482" s="15"/>
      <c r="G482" s="16"/>
      <c r="H482" s="14" t="s">
        <v>1327</v>
      </c>
      <c r="I482" s="17" t="s">
        <v>1328</v>
      </c>
      <c r="J482" s="29">
        <v>5</v>
      </c>
      <c r="K482" s="19" t="s">
        <v>606</v>
      </c>
      <c r="L482" s="150" t="s">
        <v>607</v>
      </c>
      <c r="M482" s="145">
        <v>40000000</v>
      </c>
      <c r="N482" s="144"/>
      <c r="O482" s="144"/>
      <c r="P482" s="144"/>
      <c r="Q482" s="144"/>
      <c r="R482" s="144"/>
      <c r="S482" s="144"/>
      <c r="T482" s="144"/>
      <c r="U482" s="144"/>
      <c r="V482" s="144"/>
      <c r="W482" s="144"/>
      <c r="X482" s="144"/>
      <c r="Y482" s="144"/>
      <c r="Z482" s="24">
        <f t="shared" si="8"/>
        <v>40000000</v>
      </c>
      <c r="AA482" s="25"/>
      <c r="AB482" s="25"/>
      <c r="AC482" s="38" t="s">
        <v>1151</v>
      </c>
    </row>
    <row r="483" spans="2:29" s="27" customFormat="1" ht="61.5" hidden="1" x14ac:dyDescent="0.15">
      <c r="B483" s="151" t="s">
        <v>1207</v>
      </c>
      <c r="C483" s="14" t="s">
        <v>1246</v>
      </c>
      <c r="D483" s="14" t="s">
        <v>1329</v>
      </c>
      <c r="E483" s="14" t="s">
        <v>1330</v>
      </c>
      <c r="F483" s="15">
        <v>20160680810024</v>
      </c>
      <c r="G483" s="128" t="s">
        <v>1331</v>
      </c>
      <c r="H483" s="14" t="s">
        <v>1332</v>
      </c>
      <c r="I483" s="17" t="s">
        <v>1333</v>
      </c>
      <c r="J483" s="30" t="s">
        <v>57</v>
      </c>
      <c r="K483" s="19" t="s">
        <v>606</v>
      </c>
      <c r="L483" s="150" t="s">
        <v>607</v>
      </c>
      <c r="M483" s="145"/>
      <c r="N483" s="144"/>
      <c r="O483" s="144"/>
      <c r="P483" s="144"/>
      <c r="Q483" s="144"/>
      <c r="R483" s="144"/>
      <c r="S483" s="144"/>
      <c r="T483" s="144"/>
      <c r="U483" s="144"/>
      <c r="V483" s="144"/>
      <c r="W483" s="144"/>
      <c r="X483" s="144"/>
      <c r="Y483" s="144"/>
      <c r="Z483" s="24">
        <f t="shared" si="8"/>
        <v>0</v>
      </c>
      <c r="AA483" s="25"/>
      <c r="AB483" s="25"/>
      <c r="AC483" s="38" t="s">
        <v>1151</v>
      </c>
    </row>
    <row r="484" spans="2:29" s="27" customFormat="1" ht="61.5" hidden="1" x14ac:dyDescent="0.15">
      <c r="B484" s="151" t="s">
        <v>1207</v>
      </c>
      <c r="C484" s="14" t="s">
        <v>1246</v>
      </c>
      <c r="D484" s="14" t="s">
        <v>1329</v>
      </c>
      <c r="E484" s="14" t="s">
        <v>1330</v>
      </c>
      <c r="F484" s="15">
        <v>20160680810024</v>
      </c>
      <c r="G484" s="128" t="s">
        <v>1331</v>
      </c>
      <c r="H484" s="14" t="s">
        <v>1334</v>
      </c>
      <c r="I484" s="17" t="s">
        <v>1335</v>
      </c>
      <c r="J484" s="29">
        <v>5512</v>
      </c>
      <c r="K484" s="19" t="s">
        <v>606</v>
      </c>
      <c r="L484" s="150" t="s">
        <v>607</v>
      </c>
      <c r="M484" s="145"/>
      <c r="N484" s="144"/>
      <c r="O484" s="144"/>
      <c r="P484" s="144"/>
      <c r="Q484" s="144"/>
      <c r="R484" s="144"/>
      <c r="S484" s="144"/>
      <c r="T484" s="144"/>
      <c r="U484" s="144"/>
      <c r="V484" s="144"/>
      <c r="W484" s="144"/>
      <c r="X484" s="144"/>
      <c r="Y484" s="157">
        <v>6755357804.3400002</v>
      </c>
      <c r="Z484" s="24">
        <f t="shared" si="8"/>
        <v>6755357804.3400002</v>
      </c>
      <c r="AA484" s="25"/>
      <c r="AB484" s="25"/>
      <c r="AC484" s="38" t="s">
        <v>1151</v>
      </c>
    </row>
    <row r="485" spans="2:29" s="27" customFormat="1" ht="61.5" hidden="1" x14ac:dyDescent="0.15">
      <c r="B485" s="151" t="s">
        <v>1207</v>
      </c>
      <c r="C485" s="14" t="s">
        <v>1246</v>
      </c>
      <c r="D485" s="14" t="s">
        <v>1329</v>
      </c>
      <c r="E485" s="14" t="s">
        <v>1330</v>
      </c>
      <c r="F485" s="15">
        <v>20160680810024</v>
      </c>
      <c r="G485" s="128" t="s">
        <v>1331</v>
      </c>
      <c r="H485" s="14" t="s">
        <v>1336</v>
      </c>
      <c r="I485" s="17" t="s">
        <v>1337</v>
      </c>
      <c r="J485" s="30" t="s">
        <v>57</v>
      </c>
      <c r="K485" s="19" t="s">
        <v>606</v>
      </c>
      <c r="L485" s="150" t="s">
        <v>607</v>
      </c>
      <c r="M485" s="145"/>
      <c r="N485" s="144"/>
      <c r="O485" s="144"/>
      <c r="P485" s="144"/>
      <c r="Q485" s="144"/>
      <c r="R485" s="144"/>
      <c r="S485" s="144"/>
      <c r="T485" s="144"/>
      <c r="U485" s="144"/>
      <c r="V485" s="144"/>
      <c r="W485" s="144"/>
      <c r="X485" s="144"/>
      <c r="Y485" s="144"/>
      <c r="Z485" s="24">
        <f t="shared" si="8"/>
        <v>0</v>
      </c>
      <c r="AA485" s="25"/>
      <c r="AB485" s="25"/>
      <c r="AC485" s="38" t="s">
        <v>1151</v>
      </c>
    </row>
    <row r="486" spans="2:29" s="27" customFormat="1" ht="66" hidden="1" x14ac:dyDescent="0.15">
      <c r="B486" s="151" t="s">
        <v>1207</v>
      </c>
      <c r="C486" s="14" t="s">
        <v>1246</v>
      </c>
      <c r="D486" s="14" t="s">
        <v>1329</v>
      </c>
      <c r="E486" s="14" t="s">
        <v>1330</v>
      </c>
      <c r="F486" s="15">
        <v>20160680810024</v>
      </c>
      <c r="G486" s="128" t="s">
        <v>1331</v>
      </c>
      <c r="H486" s="14" t="s">
        <v>1338</v>
      </c>
      <c r="I486" s="17" t="s">
        <v>1339</v>
      </c>
      <c r="J486" s="29">
        <v>1</v>
      </c>
      <c r="K486" s="19" t="s">
        <v>606</v>
      </c>
      <c r="L486" s="150" t="s">
        <v>607</v>
      </c>
      <c r="M486" s="145"/>
      <c r="N486" s="144"/>
      <c r="O486" s="144"/>
      <c r="P486" s="144"/>
      <c r="Q486" s="144"/>
      <c r="R486" s="144"/>
      <c r="S486" s="144"/>
      <c r="T486" s="144"/>
      <c r="U486" s="144"/>
      <c r="V486" s="144"/>
      <c r="W486" s="144"/>
      <c r="X486" s="144"/>
      <c r="Y486" s="144"/>
      <c r="Z486" s="24">
        <f t="shared" si="8"/>
        <v>0</v>
      </c>
      <c r="AA486" s="25"/>
      <c r="AB486" s="25"/>
      <c r="AC486" s="38" t="s">
        <v>1151</v>
      </c>
    </row>
    <row r="487" spans="2:29" s="27" customFormat="1" ht="90.75" hidden="1" x14ac:dyDescent="0.15">
      <c r="B487" s="151" t="s">
        <v>1207</v>
      </c>
      <c r="C487" s="14" t="s">
        <v>1246</v>
      </c>
      <c r="D487" s="14" t="s">
        <v>1329</v>
      </c>
      <c r="E487" s="14" t="s">
        <v>1330</v>
      </c>
      <c r="F487" s="15">
        <v>20160680810065</v>
      </c>
      <c r="G487" s="128" t="s">
        <v>1340</v>
      </c>
      <c r="H487" s="14" t="s">
        <v>1341</v>
      </c>
      <c r="I487" s="17" t="s">
        <v>1342</v>
      </c>
      <c r="J487" s="29">
        <v>0.25</v>
      </c>
      <c r="K487" s="19" t="s">
        <v>606</v>
      </c>
      <c r="L487" s="150" t="s">
        <v>607</v>
      </c>
      <c r="M487" s="145"/>
      <c r="N487" s="144"/>
      <c r="O487" s="144"/>
      <c r="P487" s="144"/>
      <c r="Q487" s="144"/>
      <c r="R487" s="144"/>
      <c r="S487" s="144"/>
      <c r="T487" s="144"/>
      <c r="U487" s="144"/>
      <c r="V487" s="144"/>
      <c r="W487" s="144"/>
      <c r="X487" s="144"/>
      <c r="Y487" s="153"/>
      <c r="Z487" s="24">
        <f t="shared" si="8"/>
        <v>0</v>
      </c>
      <c r="AA487" s="25"/>
      <c r="AB487" s="25"/>
      <c r="AC487" s="38" t="s">
        <v>1151</v>
      </c>
    </row>
    <row r="488" spans="2:29" s="27" customFormat="1" ht="61.5" hidden="1" x14ac:dyDescent="0.15">
      <c r="B488" s="151" t="s">
        <v>1207</v>
      </c>
      <c r="C488" s="14" t="s">
        <v>1246</v>
      </c>
      <c r="D488" s="14" t="s">
        <v>1329</v>
      </c>
      <c r="E488" s="14" t="s">
        <v>1330</v>
      </c>
      <c r="F488" s="15">
        <v>20160680810024</v>
      </c>
      <c r="G488" s="128" t="s">
        <v>1331</v>
      </c>
      <c r="H488" s="14" t="s">
        <v>1343</v>
      </c>
      <c r="I488" s="17" t="s">
        <v>1344</v>
      </c>
      <c r="J488" s="29">
        <v>3</v>
      </c>
      <c r="K488" s="19" t="s">
        <v>606</v>
      </c>
      <c r="L488" s="150" t="s">
        <v>607</v>
      </c>
      <c r="M488" s="145"/>
      <c r="N488" s="144"/>
      <c r="O488" s="144"/>
      <c r="P488" s="144"/>
      <c r="Q488" s="144"/>
      <c r="R488" s="144"/>
      <c r="S488" s="144"/>
      <c r="T488" s="144"/>
      <c r="U488" s="144"/>
      <c r="V488" s="144"/>
      <c r="W488" s="144"/>
      <c r="X488" s="144"/>
      <c r="Y488" s="153"/>
      <c r="Z488" s="24">
        <f t="shared" si="8"/>
        <v>0</v>
      </c>
      <c r="AA488" s="25"/>
      <c r="AB488" s="25"/>
      <c r="AC488" s="38" t="s">
        <v>1151</v>
      </c>
    </row>
    <row r="489" spans="2:29" s="27" customFormat="1" ht="61.5" hidden="1" x14ac:dyDescent="0.15">
      <c r="B489" s="151" t="s">
        <v>1207</v>
      </c>
      <c r="C489" s="14" t="s">
        <v>1246</v>
      </c>
      <c r="D489" s="14" t="s">
        <v>1345</v>
      </c>
      <c r="E489" s="14" t="s">
        <v>1346</v>
      </c>
      <c r="F489" s="15"/>
      <c r="G489" s="16"/>
      <c r="H489" s="14" t="s">
        <v>1347</v>
      </c>
      <c r="I489" s="17" t="s">
        <v>1320</v>
      </c>
      <c r="J489" s="30" t="s">
        <v>57</v>
      </c>
      <c r="K489" s="19" t="s">
        <v>606</v>
      </c>
      <c r="L489" s="150" t="s">
        <v>607</v>
      </c>
      <c r="M489" s="145"/>
      <c r="N489" s="144"/>
      <c r="O489" s="144"/>
      <c r="P489" s="144"/>
      <c r="Q489" s="144"/>
      <c r="R489" s="144"/>
      <c r="S489" s="144"/>
      <c r="T489" s="144"/>
      <c r="U489" s="144"/>
      <c r="V489" s="144"/>
      <c r="W489" s="144"/>
      <c r="X489" s="144"/>
      <c r="Y489" s="144"/>
      <c r="Z489" s="24">
        <f t="shared" si="8"/>
        <v>0</v>
      </c>
      <c r="AA489" s="25"/>
      <c r="AB489" s="25"/>
      <c r="AC489" s="38" t="s">
        <v>1151</v>
      </c>
    </row>
    <row r="490" spans="2:29" s="27" customFormat="1" ht="61.5" hidden="1" x14ac:dyDescent="0.15">
      <c r="B490" s="151" t="s">
        <v>1207</v>
      </c>
      <c r="C490" s="14" t="s">
        <v>1246</v>
      </c>
      <c r="D490" s="14" t="s">
        <v>1345</v>
      </c>
      <c r="E490" s="14" t="s">
        <v>1346</v>
      </c>
      <c r="F490" s="15">
        <v>20160680810055</v>
      </c>
      <c r="G490" s="16" t="s">
        <v>1348</v>
      </c>
      <c r="H490" s="14" t="s">
        <v>1349</v>
      </c>
      <c r="I490" s="17" t="s">
        <v>1350</v>
      </c>
      <c r="J490" s="29">
        <v>1</v>
      </c>
      <c r="K490" s="19" t="s">
        <v>606</v>
      </c>
      <c r="L490" s="150" t="s">
        <v>607</v>
      </c>
      <c r="M490" s="145"/>
      <c r="N490" s="144"/>
      <c r="O490" s="144"/>
      <c r="P490" s="144"/>
      <c r="Q490" s="144"/>
      <c r="R490" s="144"/>
      <c r="S490" s="144"/>
      <c r="T490" s="144"/>
      <c r="U490" s="144"/>
      <c r="V490" s="144"/>
      <c r="W490" s="144"/>
      <c r="X490" s="144"/>
      <c r="Y490" s="144"/>
      <c r="Z490" s="24">
        <f t="shared" si="8"/>
        <v>0</v>
      </c>
      <c r="AA490" s="25"/>
      <c r="AB490" s="25"/>
      <c r="AC490" s="38" t="s">
        <v>1151</v>
      </c>
    </row>
    <row r="491" spans="2:29" s="27" customFormat="1" ht="115.5" hidden="1" x14ac:dyDescent="0.15">
      <c r="B491" s="151" t="s">
        <v>1207</v>
      </c>
      <c r="C491" s="14" t="s">
        <v>1246</v>
      </c>
      <c r="D491" s="14" t="s">
        <v>1345</v>
      </c>
      <c r="E491" s="14" t="s">
        <v>1346</v>
      </c>
      <c r="F491" s="15">
        <v>20170680810017</v>
      </c>
      <c r="G491" s="128" t="s">
        <v>1351</v>
      </c>
      <c r="H491" s="14" t="s">
        <v>1352</v>
      </c>
      <c r="I491" s="17" t="s">
        <v>1353</v>
      </c>
      <c r="J491" s="29">
        <v>1</v>
      </c>
      <c r="K491" s="19" t="s">
        <v>606</v>
      </c>
      <c r="L491" s="150" t="s">
        <v>607</v>
      </c>
      <c r="M491" s="145"/>
      <c r="N491" s="144"/>
      <c r="O491" s="144"/>
      <c r="P491" s="144"/>
      <c r="Q491" s="144"/>
      <c r="R491" s="144"/>
      <c r="S491" s="144"/>
      <c r="T491" s="144"/>
      <c r="U491" s="144"/>
      <c r="V491" s="144"/>
      <c r="W491" s="144"/>
      <c r="X491" s="144"/>
      <c r="Y491" s="144"/>
      <c r="Z491" s="24">
        <f t="shared" si="8"/>
        <v>0</v>
      </c>
      <c r="AA491" s="25"/>
      <c r="AB491" s="25"/>
      <c r="AC491" s="38" t="s">
        <v>1151</v>
      </c>
    </row>
    <row r="492" spans="2:29" s="27" customFormat="1" ht="61.5" hidden="1" x14ac:dyDescent="0.15">
      <c r="B492" s="151" t="s">
        <v>1207</v>
      </c>
      <c r="C492" s="14" t="s">
        <v>1246</v>
      </c>
      <c r="D492" s="14" t="s">
        <v>1345</v>
      </c>
      <c r="E492" s="14" t="s">
        <v>1346</v>
      </c>
      <c r="F492" s="15"/>
      <c r="G492" s="16"/>
      <c r="H492" s="14" t="s">
        <v>1354</v>
      </c>
      <c r="I492" s="17" t="s">
        <v>1353</v>
      </c>
      <c r="J492" s="29">
        <v>1</v>
      </c>
      <c r="K492" s="19" t="s">
        <v>606</v>
      </c>
      <c r="L492" s="150" t="s">
        <v>607</v>
      </c>
      <c r="M492" s="145">
        <v>50000000</v>
      </c>
      <c r="N492" s="144"/>
      <c r="O492" s="144"/>
      <c r="P492" s="144"/>
      <c r="Q492" s="144"/>
      <c r="R492" s="144"/>
      <c r="S492" s="144"/>
      <c r="T492" s="144"/>
      <c r="U492" s="144"/>
      <c r="V492" s="144"/>
      <c r="W492" s="144"/>
      <c r="X492" s="144"/>
      <c r="Y492" s="144"/>
      <c r="Z492" s="24">
        <f t="shared" si="8"/>
        <v>50000000</v>
      </c>
      <c r="AA492" s="25"/>
      <c r="AB492" s="25"/>
      <c r="AC492" s="38" t="s">
        <v>1151</v>
      </c>
    </row>
    <row r="493" spans="2:29" s="27" customFormat="1" ht="66" hidden="1" x14ac:dyDescent="0.15">
      <c r="B493" s="151" t="s">
        <v>1207</v>
      </c>
      <c r="C493" s="14" t="s">
        <v>1246</v>
      </c>
      <c r="D493" s="14" t="s">
        <v>1345</v>
      </c>
      <c r="E493" s="14" t="s">
        <v>1346</v>
      </c>
      <c r="F493" s="15"/>
      <c r="G493" s="16"/>
      <c r="H493" s="14" t="s">
        <v>1355</v>
      </c>
      <c r="I493" s="17" t="s">
        <v>1356</v>
      </c>
      <c r="J493" s="29">
        <v>3</v>
      </c>
      <c r="K493" s="19" t="s">
        <v>606</v>
      </c>
      <c r="L493" s="150" t="s">
        <v>607</v>
      </c>
      <c r="M493" s="145">
        <v>150000000</v>
      </c>
      <c r="N493" s="144"/>
      <c r="O493" s="144"/>
      <c r="P493" s="144"/>
      <c r="Q493" s="144"/>
      <c r="R493" s="144"/>
      <c r="S493" s="144"/>
      <c r="T493" s="144"/>
      <c r="U493" s="144"/>
      <c r="V493" s="144"/>
      <c r="W493" s="144"/>
      <c r="X493" s="144"/>
      <c r="Y493" s="144"/>
      <c r="Z493" s="24">
        <f t="shared" si="8"/>
        <v>150000000</v>
      </c>
      <c r="AA493" s="25"/>
      <c r="AB493" s="25"/>
      <c r="AC493" s="38" t="s">
        <v>1151</v>
      </c>
    </row>
    <row r="494" spans="2:29" s="27" customFormat="1" ht="66" hidden="1" x14ac:dyDescent="0.15">
      <c r="B494" s="151" t="s">
        <v>1207</v>
      </c>
      <c r="C494" s="14" t="s">
        <v>1246</v>
      </c>
      <c r="D494" s="14" t="s">
        <v>1345</v>
      </c>
      <c r="E494" s="14" t="s">
        <v>1346</v>
      </c>
      <c r="F494" s="15">
        <v>20160680810083</v>
      </c>
      <c r="G494" s="128" t="s">
        <v>1357</v>
      </c>
      <c r="H494" s="14" t="s">
        <v>1358</v>
      </c>
      <c r="I494" s="17" t="s">
        <v>1359</v>
      </c>
      <c r="J494" s="29">
        <v>1</v>
      </c>
      <c r="K494" s="19" t="s">
        <v>606</v>
      </c>
      <c r="L494" s="150" t="s">
        <v>607</v>
      </c>
      <c r="M494" s="145">
        <v>50000000</v>
      </c>
      <c r="N494" s="144"/>
      <c r="O494" s="144"/>
      <c r="P494" s="144"/>
      <c r="Q494" s="144"/>
      <c r="R494" s="144"/>
      <c r="S494" s="144"/>
      <c r="T494" s="144"/>
      <c r="U494" s="144"/>
      <c r="V494" s="144"/>
      <c r="W494" s="144"/>
      <c r="X494" s="144"/>
      <c r="Y494" s="144"/>
      <c r="Z494" s="24">
        <f t="shared" si="8"/>
        <v>50000000</v>
      </c>
      <c r="AA494" s="25"/>
      <c r="AB494" s="25"/>
      <c r="AC494" s="38" t="s">
        <v>1151</v>
      </c>
    </row>
    <row r="495" spans="2:29" s="27" customFormat="1" ht="61.5" hidden="1" x14ac:dyDescent="0.15">
      <c r="B495" s="151" t="s">
        <v>1207</v>
      </c>
      <c r="C495" s="14" t="s">
        <v>1246</v>
      </c>
      <c r="D495" s="14" t="s">
        <v>1360</v>
      </c>
      <c r="E495" s="14" t="s">
        <v>1361</v>
      </c>
      <c r="F495" s="15"/>
      <c r="G495" s="16"/>
      <c r="H495" s="14" t="s">
        <v>1362</v>
      </c>
      <c r="I495" s="17" t="s">
        <v>1363</v>
      </c>
      <c r="J495" s="30" t="s">
        <v>57</v>
      </c>
      <c r="K495" s="19" t="s">
        <v>606</v>
      </c>
      <c r="L495" s="150" t="s">
        <v>607</v>
      </c>
      <c r="M495" s="145"/>
      <c r="N495" s="144"/>
      <c r="O495" s="144"/>
      <c r="P495" s="144"/>
      <c r="Q495" s="144"/>
      <c r="R495" s="144"/>
      <c r="S495" s="144"/>
      <c r="T495" s="144"/>
      <c r="U495" s="144"/>
      <c r="V495" s="144"/>
      <c r="W495" s="144"/>
      <c r="X495" s="144"/>
      <c r="Y495" s="144"/>
      <c r="Z495" s="24">
        <f t="shared" ref="Z495:Z526" si="9">SUM(M495:Y495)</f>
        <v>0</v>
      </c>
      <c r="AA495" s="25"/>
      <c r="AB495" s="25"/>
      <c r="AC495" s="38" t="s">
        <v>1151</v>
      </c>
    </row>
    <row r="496" spans="2:29" s="27" customFormat="1" ht="61.5" hidden="1" x14ac:dyDescent="0.15">
      <c r="B496" s="151" t="s">
        <v>1207</v>
      </c>
      <c r="C496" s="14" t="s">
        <v>1246</v>
      </c>
      <c r="D496" s="14" t="s">
        <v>1360</v>
      </c>
      <c r="E496" s="14" t="s">
        <v>1361</v>
      </c>
      <c r="F496" s="15"/>
      <c r="G496" s="16"/>
      <c r="H496" s="14" t="s">
        <v>1364</v>
      </c>
      <c r="I496" s="17" t="s">
        <v>1365</v>
      </c>
      <c r="J496" s="29">
        <v>5</v>
      </c>
      <c r="K496" s="19" t="s">
        <v>606</v>
      </c>
      <c r="L496" s="150" t="s">
        <v>607</v>
      </c>
      <c r="M496" s="145">
        <v>50000000</v>
      </c>
      <c r="N496" s="144"/>
      <c r="O496" s="144"/>
      <c r="P496" s="144"/>
      <c r="Q496" s="144"/>
      <c r="R496" s="144"/>
      <c r="S496" s="144"/>
      <c r="T496" s="144"/>
      <c r="U496" s="144"/>
      <c r="V496" s="144"/>
      <c r="W496" s="144"/>
      <c r="X496" s="144"/>
      <c r="Y496" s="144"/>
      <c r="Z496" s="24">
        <f t="shared" si="9"/>
        <v>50000000</v>
      </c>
      <c r="AA496" s="25"/>
      <c r="AB496" s="25"/>
      <c r="AC496" s="38" t="s">
        <v>1151</v>
      </c>
    </row>
    <row r="497" spans="2:29" s="27" customFormat="1" ht="74.25" hidden="1" x14ac:dyDescent="0.15">
      <c r="B497" s="151" t="s">
        <v>1207</v>
      </c>
      <c r="C497" s="14" t="s">
        <v>1246</v>
      </c>
      <c r="D497" s="14" t="s">
        <v>1360</v>
      </c>
      <c r="E497" s="14" t="s">
        <v>1361</v>
      </c>
      <c r="F497" s="15"/>
      <c r="G497" s="16"/>
      <c r="H497" s="14" t="s">
        <v>1366</v>
      </c>
      <c r="I497" s="17" t="s">
        <v>263</v>
      </c>
      <c r="J497" s="29">
        <v>1</v>
      </c>
      <c r="K497" s="19" t="s">
        <v>606</v>
      </c>
      <c r="L497" s="150" t="s">
        <v>607</v>
      </c>
      <c r="M497" s="145">
        <v>60000000</v>
      </c>
      <c r="N497" s="144"/>
      <c r="O497" s="144"/>
      <c r="P497" s="144"/>
      <c r="Q497" s="144"/>
      <c r="R497" s="144"/>
      <c r="S497" s="144"/>
      <c r="T497" s="144"/>
      <c r="U497" s="144"/>
      <c r="V497" s="144"/>
      <c r="W497" s="144"/>
      <c r="X497" s="144"/>
      <c r="Y497" s="144"/>
      <c r="Z497" s="24">
        <f t="shared" si="9"/>
        <v>60000000</v>
      </c>
      <c r="AA497" s="25"/>
      <c r="AB497" s="25"/>
      <c r="AC497" s="38" t="s">
        <v>1151</v>
      </c>
    </row>
    <row r="498" spans="2:29" s="27" customFormat="1" ht="61.5" hidden="1" x14ac:dyDescent="0.15">
      <c r="B498" s="151" t="s">
        <v>1207</v>
      </c>
      <c r="C498" s="14" t="s">
        <v>1246</v>
      </c>
      <c r="D498" s="14" t="s">
        <v>1360</v>
      </c>
      <c r="E498" s="14" t="s">
        <v>1361</v>
      </c>
      <c r="F498" s="15"/>
      <c r="G498" s="16"/>
      <c r="H498" s="14" t="s">
        <v>1367</v>
      </c>
      <c r="I498" s="17" t="s">
        <v>1368</v>
      </c>
      <c r="J498" s="29">
        <v>1</v>
      </c>
      <c r="K498" s="19" t="s">
        <v>606</v>
      </c>
      <c r="L498" s="150" t="s">
        <v>607</v>
      </c>
      <c r="M498" s="156">
        <v>60000000</v>
      </c>
      <c r="N498" s="144"/>
      <c r="O498" s="144"/>
      <c r="P498" s="144"/>
      <c r="Q498" s="144"/>
      <c r="R498" s="144"/>
      <c r="S498" s="156"/>
      <c r="T498" s="144"/>
      <c r="U498" s="144"/>
      <c r="V498" s="144"/>
      <c r="W498" s="144"/>
      <c r="X498" s="144"/>
      <c r="Y498" s="144"/>
      <c r="Z498" s="24">
        <f t="shared" si="9"/>
        <v>60000000</v>
      </c>
      <c r="AA498" s="25"/>
      <c r="AB498" s="25"/>
      <c r="AC498" s="38" t="s">
        <v>1151</v>
      </c>
    </row>
    <row r="499" spans="2:29" s="27" customFormat="1" ht="90.75" hidden="1" x14ac:dyDescent="0.15">
      <c r="B499" s="151" t="s">
        <v>1207</v>
      </c>
      <c r="C499" s="14" t="s">
        <v>1246</v>
      </c>
      <c r="D499" s="14" t="s">
        <v>1360</v>
      </c>
      <c r="E499" s="14" t="s">
        <v>1361</v>
      </c>
      <c r="F499" s="15" t="s">
        <v>407</v>
      </c>
      <c r="G499" s="128" t="s">
        <v>1369</v>
      </c>
      <c r="H499" s="14" t="s">
        <v>1370</v>
      </c>
      <c r="I499" s="17" t="s">
        <v>1371</v>
      </c>
      <c r="J499" s="30" t="s">
        <v>57</v>
      </c>
      <c r="K499" s="19" t="s">
        <v>606</v>
      </c>
      <c r="L499" s="150" t="s">
        <v>607</v>
      </c>
      <c r="M499" s="145"/>
      <c r="N499" s="144"/>
      <c r="O499" s="144"/>
      <c r="P499" s="144"/>
      <c r="Q499" s="144"/>
      <c r="R499" s="144"/>
      <c r="S499" s="144"/>
      <c r="T499" s="144"/>
      <c r="U499" s="144"/>
      <c r="V499" s="144"/>
      <c r="W499" s="144"/>
      <c r="X499" s="144"/>
      <c r="Y499" s="144"/>
      <c r="Z499" s="24">
        <f t="shared" si="9"/>
        <v>0</v>
      </c>
      <c r="AA499" s="25"/>
      <c r="AB499" s="25"/>
      <c r="AC499" s="38" t="s">
        <v>1151</v>
      </c>
    </row>
    <row r="500" spans="2:29" s="27" customFormat="1" ht="66" hidden="1" x14ac:dyDescent="0.15">
      <c r="B500" s="151" t="s">
        <v>1207</v>
      </c>
      <c r="C500" s="14" t="s">
        <v>1246</v>
      </c>
      <c r="D500" s="14" t="s">
        <v>1360</v>
      </c>
      <c r="E500" s="14" t="s">
        <v>1361</v>
      </c>
      <c r="F500" s="15"/>
      <c r="G500" s="128" t="s">
        <v>1372</v>
      </c>
      <c r="H500" s="14" t="s">
        <v>1373</v>
      </c>
      <c r="I500" s="17" t="s">
        <v>1374</v>
      </c>
      <c r="J500" s="30" t="s">
        <v>57</v>
      </c>
      <c r="K500" s="19" t="s">
        <v>606</v>
      </c>
      <c r="L500" s="150" t="s">
        <v>607</v>
      </c>
      <c r="M500" s="145">
        <v>0</v>
      </c>
      <c r="N500" s="144"/>
      <c r="O500" s="144"/>
      <c r="P500" s="144"/>
      <c r="Q500" s="144"/>
      <c r="R500" s="144"/>
      <c r="S500" s="144"/>
      <c r="T500" s="144"/>
      <c r="U500" s="144"/>
      <c r="V500" s="144"/>
      <c r="W500" s="144"/>
      <c r="X500" s="144"/>
      <c r="Y500" s="144"/>
      <c r="Z500" s="24">
        <f t="shared" si="9"/>
        <v>0</v>
      </c>
      <c r="AA500" s="25"/>
      <c r="AB500" s="25"/>
      <c r="AC500" s="38" t="s">
        <v>1151</v>
      </c>
    </row>
    <row r="501" spans="2:29" s="27" customFormat="1" ht="61.5" hidden="1" x14ac:dyDescent="0.15">
      <c r="B501" s="151" t="s">
        <v>1207</v>
      </c>
      <c r="C501" s="14" t="s">
        <v>1246</v>
      </c>
      <c r="D501" s="14" t="s">
        <v>1360</v>
      </c>
      <c r="E501" s="14" t="s">
        <v>1361</v>
      </c>
      <c r="F501" s="15" t="s">
        <v>407</v>
      </c>
      <c r="G501" s="16" t="s">
        <v>1375</v>
      </c>
      <c r="H501" s="14" t="s">
        <v>1376</v>
      </c>
      <c r="I501" s="17" t="s">
        <v>447</v>
      </c>
      <c r="J501" s="30" t="s">
        <v>57</v>
      </c>
      <c r="K501" s="19" t="s">
        <v>606</v>
      </c>
      <c r="L501" s="150" t="s">
        <v>607</v>
      </c>
      <c r="M501" s="145">
        <v>60000000</v>
      </c>
      <c r="N501" s="144"/>
      <c r="O501" s="144"/>
      <c r="P501" s="144"/>
      <c r="Q501" s="144"/>
      <c r="R501" s="144"/>
      <c r="S501" s="144"/>
      <c r="T501" s="144"/>
      <c r="U501" s="144"/>
      <c r="V501" s="144"/>
      <c r="W501" s="144"/>
      <c r="X501" s="144"/>
      <c r="Y501" s="144"/>
      <c r="Z501" s="24">
        <f t="shared" si="9"/>
        <v>60000000</v>
      </c>
      <c r="AA501" s="25"/>
      <c r="AB501" s="25"/>
      <c r="AC501" s="38" t="s">
        <v>1151</v>
      </c>
    </row>
    <row r="502" spans="2:29" s="27" customFormat="1" ht="61.5" hidden="1" x14ac:dyDescent="0.15">
      <c r="B502" s="151" t="s">
        <v>1207</v>
      </c>
      <c r="C502" s="14" t="s">
        <v>1246</v>
      </c>
      <c r="D502" s="14" t="s">
        <v>1360</v>
      </c>
      <c r="E502" s="14" t="s">
        <v>1361</v>
      </c>
      <c r="F502" s="15">
        <v>20120680810104</v>
      </c>
      <c r="G502" s="16" t="s">
        <v>1377</v>
      </c>
      <c r="H502" s="14" t="s">
        <v>1378</v>
      </c>
      <c r="I502" s="17" t="s">
        <v>1218</v>
      </c>
      <c r="J502" s="29">
        <v>1</v>
      </c>
      <c r="K502" s="19" t="s">
        <v>606</v>
      </c>
      <c r="L502" s="150" t="s">
        <v>607</v>
      </c>
      <c r="M502" s="145">
        <v>58000000</v>
      </c>
      <c r="N502" s="144"/>
      <c r="O502" s="144"/>
      <c r="P502" s="144"/>
      <c r="Q502" s="144"/>
      <c r="R502" s="144"/>
      <c r="S502" s="144"/>
      <c r="T502" s="144"/>
      <c r="U502" s="144"/>
      <c r="V502" s="144"/>
      <c r="W502" s="144"/>
      <c r="X502" s="144"/>
      <c r="Y502" s="144"/>
      <c r="Z502" s="24">
        <f t="shared" si="9"/>
        <v>58000000</v>
      </c>
      <c r="AA502" s="25"/>
      <c r="AB502" s="25"/>
      <c r="AC502" s="38" t="s">
        <v>1151</v>
      </c>
    </row>
    <row r="503" spans="2:29" s="27" customFormat="1" ht="115.5" hidden="1" x14ac:dyDescent="0.15">
      <c r="B503" s="151" t="s">
        <v>1207</v>
      </c>
      <c r="C503" s="14" t="s">
        <v>1246</v>
      </c>
      <c r="D503" s="14" t="s">
        <v>1360</v>
      </c>
      <c r="E503" s="14" t="s">
        <v>1361</v>
      </c>
      <c r="F503" s="15" t="s">
        <v>407</v>
      </c>
      <c r="G503" s="16" t="s">
        <v>1379</v>
      </c>
      <c r="H503" s="14" t="s">
        <v>1380</v>
      </c>
      <c r="I503" s="17" t="s">
        <v>1381</v>
      </c>
      <c r="J503" s="29">
        <v>1</v>
      </c>
      <c r="K503" s="19" t="s">
        <v>606</v>
      </c>
      <c r="L503" s="150" t="s">
        <v>607</v>
      </c>
      <c r="M503" s="145">
        <v>54000000</v>
      </c>
      <c r="N503" s="144"/>
      <c r="O503" s="144"/>
      <c r="P503" s="144"/>
      <c r="Q503" s="144"/>
      <c r="R503" s="144"/>
      <c r="S503" s="144"/>
      <c r="T503" s="144"/>
      <c r="U503" s="144"/>
      <c r="V503" s="144"/>
      <c r="W503" s="144"/>
      <c r="X503" s="144"/>
      <c r="Y503" s="144"/>
      <c r="Z503" s="24">
        <f t="shared" si="9"/>
        <v>54000000</v>
      </c>
      <c r="AA503" s="25"/>
      <c r="AB503" s="25"/>
      <c r="AC503" s="38" t="s">
        <v>1151</v>
      </c>
    </row>
    <row r="504" spans="2:29" s="27" customFormat="1" ht="70.5" hidden="1" x14ac:dyDescent="0.15">
      <c r="B504" s="13" t="s">
        <v>30</v>
      </c>
      <c r="C504" s="14" t="s">
        <v>1164</v>
      </c>
      <c r="D504" s="14" t="s">
        <v>1382</v>
      </c>
      <c r="E504" s="14" t="s">
        <v>1383</v>
      </c>
      <c r="F504" s="15"/>
      <c r="G504" s="16"/>
      <c r="H504" s="47" t="s">
        <v>1384</v>
      </c>
      <c r="I504" s="17" t="s">
        <v>1385</v>
      </c>
      <c r="J504" s="30" t="s">
        <v>57</v>
      </c>
      <c r="K504" s="19" t="s">
        <v>1386</v>
      </c>
      <c r="L504" s="150" t="s">
        <v>897</v>
      </c>
      <c r="M504" s="145"/>
      <c r="N504" s="144"/>
      <c r="O504" s="144"/>
      <c r="P504" s="144"/>
      <c r="Q504" s="144"/>
      <c r="R504" s="144"/>
      <c r="S504" s="144"/>
      <c r="T504" s="144"/>
      <c r="U504" s="144"/>
      <c r="V504" s="144"/>
      <c r="W504" s="144"/>
      <c r="X504" s="144"/>
      <c r="Y504" s="144"/>
      <c r="Z504" s="24">
        <f t="shared" si="9"/>
        <v>0</v>
      </c>
      <c r="AA504" s="25"/>
      <c r="AB504" s="25"/>
      <c r="AC504" s="38" t="s">
        <v>1387</v>
      </c>
    </row>
    <row r="505" spans="2:29" s="27" customFormat="1" ht="70.5" hidden="1" x14ac:dyDescent="0.15">
      <c r="B505" s="13" t="s">
        <v>30</v>
      </c>
      <c r="C505" s="14" t="s">
        <v>1164</v>
      </c>
      <c r="D505" s="14" t="s">
        <v>1382</v>
      </c>
      <c r="E505" s="14" t="s">
        <v>1383</v>
      </c>
      <c r="F505" s="15"/>
      <c r="G505" s="16"/>
      <c r="H505" s="47" t="s">
        <v>1388</v>
      </c>
      <c r="I505" s="17" t="s">
        <v>1389</v>
      </c>
      <c r="J505" s="30" t="s">
        <v>57</v>
      </c>
      <c r="K505" s="19" t="s">
        <v>1386</v>
      </c>
      <c r="L505" s="150" t="s">
        <v>897</v>
      </c>
      <c r="M505" s="145"/>
      <c r="N505" s="144"/>
      <c r="O505" s="144"/>
      <c r="P505" s="144"/>
      <c r="Q505" s="144"/>
      <c r="R505" s="144"/>
      <c r="S505" s="144"/>
      <c r="T505" s="144"/>
      <c r="U505" s="144"/>
      <c r="V505" s="144"/>
      <c r="W505" s="144"/>
      <c r="X505" s="144"/>
      <c r="Y505" s="144"/>
      <c r="Z505" s="24">
        <f t="shared" si="9"/>
        <v>0</v>
      </c>
      <c r="AA505" s="25"/>
      <c r="AB505" s="25"/>
      <c r="AC505" s="38" t="s">
        <v>1387</v>
      </c>
    </row>
    <row r="506" spans="2:29" s="27" customFormat="1" ht="70.5" hidden="1" x14ac:dyDescent="0.15">
      <c r="B506" s="13" t="s">
        <v>30</v>
      </c>
      <c r="C506" s="14" t="s">
        <v>1164</v>
      </c>
      <c r="D506" s="14" t="s">
        <v>1382</v>
      </c>
      <c r="E506" s="14" t="s">
        <v>1383</v>
      </c>
      <c r="F506" s="15"/>
      <c r="G506" s="16"/>
      <c r="H506" s="47" t="s">
        <v>1390</v>
      </c>
      <c r="I506" s="17" t="s">
        <v>1391</v>
      </c>
      <c r="J506" s="30" t="s">
        <v>57</v>
      </c>
      <c r="K506" s="19" t="s">
        <v>1386</v>
      </c>
      <c r="L506" s="150" t="s">
        <v>897</v>
      </c>
      <c r="M506" s="145"/>
      <c r="N506" s="144"/>
      <c r="O506" s="144"/>
      <c r="P506" s="144"/>
      <c r="Q506" s="144"/>
      <c r="R506" s="144"/>
      <c r="S506" s="144"/>
      <c r="T506" s="144"/>
      <c r="U506" s="144"/>
      <c r="V506" s="144"/>
      <c r="W506" s="144"/>
      <c r="X506" s="144"/>
      <c r="Y506" s="144"/>
      <c r="Z506" s="24">
        <f t="shared" si="9"/>
        <v>0</v>
      </c>
      <c r="AA506" s="25"/>
      <c r="AB506" s="25"/>
      <c r="AC506" s="38" t="s">
        <v>1387</v>
      </c>
    </row>
    <row r="507" spans="2:29" s="27" customFormat="1" ht="74.25" hidden="1" x14ac:dyDescent="0.15">
      <c r="B507" s="13" t="s">
        <v>30</v>
      </c>
      <c r="C507" s="14" t="s">
        <v>1164</v>
      </c>
      <c r="D507" s="14" t="s">
        <v>1382</v>
      </c>
      <c r="E507" s="14" t="s">
        <v>1383</v>
      </c>
      <c r="F507" s="15"/>
      <c r="G507" s="16"/>
      <c r="H507" s="47" t="s">
        <v>1392</v>
      </c>
      <c r="I507" s="17" t="s">
        <v>1393</v>
      </c>
      <c r="J507" s="29">
        <v>1</v>
      </c>
      <c r="K507" s="19" t="s">
        <v>1386</v>
      </c>
      <c r="L507" s="150" t="s">
        <v>897</v>
      </c>
      <c r="M507" s="21"/>
      <c r="N507" s="23"/>
      <c r="O507" s="23"/>
      <c r="P507" s="23"/>
      <c r="Q507" s="23"/>
      <c r="R507" s="23"/>
      <c r="S507" s="23"/>
      <c r="T507" s="23"/>
      <c r="U507" s="22"/>
      <c r="V507" s="23"/>
      <c r="W507" s="23"/>
      <c r="X507" s="23"/>
      <c r="Y507" s="158"/>
      <c r="Z507" s="24">
        <f t="shared" si="9"/>
        <v>0</v>
      </c>
      <c r="AA507" s="25"/>
      <c r="AB507" s="25"/>
      <c r="AC507" s="38" t="s">
        <v>1387</v>
      </c>
    </row>
    <row r="508" spans="2:29" s="27" customFormat="1" ht="70.5" hidden="1" x14ac:dyDescent="0.15">
      <c r="B508" s="13" t="s">
        <v>30</v>
      </c>
      <c r="C508" s="14" t="s">
        <v>1164</v>
      </c>
      <c r="D508" s="14" t="s">
        <v>1382</v>
      </c>
      <c r="E508" s="14" t="s">
        <v>1383</v>
      </c>
      <c r="F508" s="15"/>
      <c r="G508" s="16"/>
      <c r="H508" s="47" t="s">
        <v>1394</v>
      </c>
      <c r="I508" s="17" t="s">
        <v>1395</v>
      </c>
      <c r="J508" s="30" t="s">
        <v>57</v>
      </c>
      <c r="K508" s="19" t="s">
        <v>1386</v>
      </c>
      <c r="L508" s="150" t="s">
        <v>897</v>
      </c>
      <c r="M508" s="21"/>
      <c r="N508" s="23"/>
      <c r="O508" s="23"/>
      <c r="P508" s="23"/>
      <c r="Q508" s="23"/>
      <c r="R508" s="23"/>
      <c r="S508" s="23"/>
      <c r="T508" s="23"/>
      <c r="U508" s="22"/>
      <c r="V508" s="23"/>
      <c r="W508" s="23"/>
      <c r="X508" s="23"/>
      <c r="Y508" s="23"/>
      <c r="Z508" s="24">
        <f t="shared" si="9"/>
        <v>0</v>
      </c>
      <c r="AA508" s="25"/>
      <c r="AB508" s="25"/>
      <c r="AC508" s="38" t="s">
        <v>1387</v>
      </c>
    </row>
    <row r="509" spans="2:29" s="27" customFormat="1" ht="74.25" hidden="1" x14ac:dyDescent="0.15">
      <c r="B509" s="13" t="s">
        <v>30</v>
      </c>
      <c r="C509" s="14" t="s">
        <v>1164</v>
      </c>
      <c r="D509" s="14" t="s">
        <v>1382</v>
      </c>
      <c r="E509" s="14" t="s">
        <v>1383</v>
      </c>
      <c r="F509" s="15"/>
      <c r="G509" s="16"/>
      <c r="H509" s="47" t="s">
        <v>1396</v>
      </c>
      <c r="I509" s="17" t="s">
        <v>1397</v>
      </c>
      <c r="J509" s="29">
        <v>1</v>
      </c>
      <c r="K509" s="19" t="s">
        <v>1386</v>
      </c>
      <c r="L509" s="150" t="s">
        <v>897</v>
      </c>
      <c r="M509" s="21"/>
      <c r="N509" s="23"/>
      <c r="O509" s="23"/>
      <c r="P509" s="23"/>
      <c r="Q509" s="23"/>
      <c r="R509" s="23"/>
      <c r="S509" s="23"/>
      <c r="T509" s="23"/>
      <c r="U509" s="22"/>
      <c r="V509" s="23"/>
      <c r="W509" s="23"/>
      <c r="X509" s="23"/>
      <c r="Y509" s="24">
        <v>40516230.970800005</v>
      </c>
      <c r="Z509" s="24">
        <f t="shared" si="9"/>
        <v>40516230.970800005</v>
      </c>
      <c r="AA509" s="25"/>
      <c r="AB509" s="25"/>
      <c r="AC509" s="38" t="s">
        <v>1387</v>
      </c>
    </row>
    <row r="510" spans="2:29" s="27" customFormat="1" ht="70.5" hidden="1" x14ac:dyDescent="0.15">
      <c r="B510" s="13" t="s">
        <v>30</v>
      </c>
      <c r="C510" s="14" t="s">
        <v>1164</v>
      </c>
      <c r="D510" s="14" t="s">
        <v>1382</v>
      </c>
      <c r="E510" s="14" t="s">
        <v>1383</v>
      </c>
      <c r="F510" s="15"/>
      <c r="G510" s="16"/>
      <c r="H510" s="47" t="s">
        <v>1398</v>
      </c>
      <c r="I510" s="17" t="s">
        <v>1399</v>
      </c>
      <c r="J510" s="29">
        <v>1</v>
      </c>
      <c r="K510" s="19" t="s">
        <v>1386</v>
      </c>
      <c r="L510" s="150" t="s">
        <v>897</v>
      </c>
      <c r="M510" s="21">
        <v>30000000</v>
      </c>
      <c r="N510" s="23"/>
      <c r="O510" s="23"/>
      <c r="P510" s="23"/>
      <c r="Q510" s="23"/>
      <c r="R510" s="23"/>
      <c r="S510" s="23"/>
      <c r="T510" s="23"/>
      <c r="U510" s="22"/>
      <c r="V510" s="23"/>
      <c r="W510" s="23"/>
      <c r="X510" s="23"/>
      <c r="Y510" s="23"/>
      <c r="Z510" s="24">
        <f t="shared" si="9"/>
        <v>30000000</v>
      </c>
      <c r="AA510" s="25"/>
      <c r="AB510" s="25"/>
      <c r="AC510" s="38" t="s">
        <v>1387</v>
      </c>
    </row>
    <row r="511" spans="2:29" s="27" customFormat="1" ht="70.5" hidden="1" x14ac:dyDescent="0.15">
      <c r="B511" s="13" t="s">
        <v>30</v>
      </c>
      <c r="C511" s="14" t="s">
        <v>1164</v>
      </c>
      <c r="D511" s="14" t="s">
        <v>1400</v>
      </c>
      <c r="E511" s="14" t="s">
        <v>1401</v>
      </c>
      <c r="F511" s="31" t="s">
        <v>1092</v>
      </c>
      <c r="G511" s="16" t="s">
        <v>1093</v>
      </c>
      <c r="H511" s="47" t="s">
        <v>1402</v>
      </c>
      <c r="I511" s="17" t="s">
        <v>1399</v>
      </c>
      <c r="J511" s="29">
        <v>1</v>
      </c>
      <c r="K511" s="19" t="s">
        <v>1386</v>
      </c>
      <c r="L511" s="150" t="s">
        <v>897</v>
      </c>
      <c r="M511" s="56"/>
      <c r="N511" s="42"/>
      <c r="O511" s="42"/>
      <c r="P511" s="42"/>
      <c r="Q511" s="42"/>
      <c r="R511" s="42"/>
      <c r="S511" s="42"/>
      <c r="T511" s="42"/>
      <c r="U511" s="42"/>
      <c r="V511" s="42"/>
      <c r="W511" s="42"/>
      <c r="X511" s="42"/>
      <c r="Y511" s="42"/>
      <c r="Z511" s="24">
        <f t="shared" si="9"/>
        <v>0</v>
      </c>
      <c r="AA511" s="25"/>
      <c r="AB511" s="25"/>
      <c r="AC511" s="38" t="s">
        <v>1387</v>
      </c>
    </row>
    <row r="512" spans="2:29" s="27" customFormat="1" ht="82.5" hidden="1" x14ac:dyDescent="0.15">
      <c r="B512" s="13" t="s">
        <v>30</v>
      </c>
      <c r="C512" s="14" t="s">
        <v>1164</v>
      </c>
      <c r="D512" s="14" t="s">
        <v>1400</v>
      </c>
      <c r="E512" s="14" t="s">
        <v>1401</v>
      </c>
      <c r="F512" s="45">
        <v>20170680810021</v>
      </c>
      <c r="G512" s="159" t="s">
        <v>1403</v>
      </c>
      <c r="H512" s="47" t="s">
        <v>1404</v>
      </c>
      <c r="I512" s="17" t="s">
        <v>1405</v>
      </c>
      <c r="J512" s="29">
        <v>0.5</v>
      </c>
      <c r="K512" s="19" t="s">
        <v>1386</v>
      </c>
      <c r="L512" s="150" t="s">
        <v>897</v>
      </c>
      <c r="M512" s="21">
        <v>35000000</v>
      </c>
      <c r="N512" s="42"/>
      <c r="O512" s="42"/>
      <c r="P512" s="42"/>
      <c r="Q512" s="42"/>
      <c r="R512" s="42"/>
      <c r="S512" s="42"/>
      <c r="T512" s="42"/>
      <c r="U512" s="42"/>
      <c r="V512" s="42"/>
      <c r="W512" s="42"/>
      <c r="X512" s="42"/>
      <c r="Y512" s="42"/>
      <c r="Z512" s="24">
        <f t="shared" si="9"/>
        <v>35000000</v>
      </c>
      <c r="AA512" s="25"/>
      <c r="AB512" s="25"/>
      <c r="AC512" s="38" t="s">
        <v>1387</v>
      </c>
    </row>
    <row r="513" spans="2:29" s="27" customFormat="1" ht="82.5" hidden="1" x14ac:dyDescent="0.15">
      <c r="B513" s="13" t="s">
        <v>30</v>
      </c>
      <c r="C513" s="14" t="s">
        <v>1164</v>
      </c>
      <c r="D513" s="14" t="s">
        <v>1400</v>
      </c>
      <c r="E513" s="14" t="s">
        <v>1401</v>
      </c>
      <c r="F513" s="45">
        <v>20170680810021</v>
      </c>
      <c r="G513" s="159" t="s">
        <v>1403</v>
      </c>
      <c r="H513" s="47" t="s">
        <v>1406</v>
      </c>
      <c r="I513" s="17" t="s">
        <v>1407</v>
      </c>
      <c r="J513" s="29">
        <v>0.33</v>
      </c>
      <c r="K513" s="19" t="s">
        <v>1386</v>
      </c>
      <c r="L513" s="150" t="s">
        <v>897</v>
      </c>
      <c r="M513" s="21">
        <v>35000000</v>
      </c>
      <c r="N513" s="23"/>
      <c r="O513" s="23"/>
      <c r="P513" s="23"/>
      <c r="Q513" s="23"/>
      <c r="R513" s="23"/>
      <c r="S513" s="23"/>
      <c r="T513" s="23"/>
      <c r="U513" s="22"/>
      <c r="V513" s="23"/>
      <c r="W513" s="23"/>
      <c r="X513" s="23"/>
      <c r="Y513" s="23"/>
      <c r="Z513" s="24">
        <f t="shared" si="9"/>
        <v>35000000</v>
      </c>
      <c r="AA513" s="25"/>
      <c r="AB513" s="25"/>
      <c r="AC513" s="38" t="s">
        <v>1387</v>
      </c>
    </row>
    <row r="514" spans="2:29" s="27" customFormat="1" ht="102.6" hidden="1" customHeight="1" thickBot="1" x14ac:dyDescent="0.2">
      <c r="B514" s="13" t="s">
        <v>30</v>
      </c>
      <c r="C514" s="14" t="s">
        <v>1164</v>
      </c>
      <c r="D514" s="14" t="s">
        <v>1400</v>
      </c>
      <c r="E514" s="14" t="s">
        <v>1401</v>
      </c>
      <c r="F514" s="15">
        <v>20160680810025</v>
      </c>
      <c r="G514" s="160" t="s">
        <v>1408</v>
      </c>
      <c r="H514" s="47" t="s">
        <v>1409</v>
      </c>
      <c r="I514" s="17" t="s">
        <v>1410</v>
      </c>
      <c r="J514" s="29">
        <v>78</v>
      </c>
      <c r="K514" s="19" t="s">
        <v>1386</v>
      </c>
      <c r="L514" s="150" t="s">
        <v>897</v>
      </c>
      <c r="M514" s="28"/>
      <c r="N514" s="24"/>
      <c r="O514" s="24"/>
      <c r="P514" s="24"/>
      <c r="Q514" s="24"/>
      <c r="R514" s="161">
        <v>535996340</v>
      </c>
      <c r="S514" s="24"/>
      <c r="T514" s="24"/>
      <c r="U514" s="24"/>
      <c r="V514" s="24"/>
      <c r="W514" s="24"/>
      <c r="X514" s="24"/>
      <c r="Y514" s="161">
        <v>8569121.0399999972</v>
      </c>
      <c r="Z514" s="24">
        <f t="shared" si="9"/>
        <v>544565461.03999996</v>
      </c>
      <c r="AA514" s="25"/>
      <c r="AB514" s="25"/>
      <c r="AC514" s="38" t="s">
        <v>1411</v>
      </c>
    </row>
    <row r="515" spans="2:29" s="27" customFormat="1" ht="70.5" hidden="1" x14ac:dyDescent="0.15">
      <c r="B515" s="13" t="s">
        <v>30</v>
      </c>
      <c r="C515" s="14" t="s">
        <v>1164</v>
      </c>
      <c r="D515" s="14" t="s">
        <v>1400</v>
      </c>
      <c r="E515" s="14" t="s">
        <v>1401</v>
      </c>
      <c r="F515" s="15"/>
      <c r="G515" s="16"/>
      <c r="H515" s="47" t="s">
        <v>1412</v>
      </c>
      <c r="I515" s="17" t="s">
        <v>1413</v>
      </c>
      <c r="J515" s="32">
        <v>0.03</v>
      </c>
      <c r="K515" s="19" t="s">
        <v>1386</v>
      </c>
      <c r="L515" s="150" t="s">
        <v>897</v>
      </c>
      <c r="M515" s="21"/>
      <c r="N515" s="23"/>
      <c r="O515" s="23"/>
      <c r="P515" s="23"/>
      <c r="Q515" s="23"/>
      <c r="R515" s="23"/>
      <c r="S515" s="23"/>
      <c r="T515" s="23"/>
      <c r="U515" s="22"/>
      <c r="V515" s="23"/>
      <c r="W515" s="23"/>
      <c r="X515" s="23"/>
      <c r="Y515" s="23"/>
      <c r="Z515" s="24">
        <f t="shared" si="9"/>
        <v>0</v>
      </c>
      <c r="AA515" s="25"/>
      <c r="AB515" s="25"/>
      <c r="AC515" s="38" t="s">
        <v>1387</v>
      </c>
    </row>
    <row r="516" spans="2:29" s="27" customFormat="1" ht="70.5" hidden="1" x14ac:dyDescent="0.15">
      <c r="B516" s="13" t="s">
        <v>30</v>
      </c>
      <c r="C516" s="14" t="s">
        <v>1164</v>
      </c>
      <c r="D516" s="14" t="s">
        <v>1400</v>
      </c>
      <c r="E516" s="14" t="s">
        <v>1401</v>
      </c>
      <c r="F516" s="15">
        <v>20160680810103</v>
      </c>
      <c r="G516" s="16" t="s">
        <v>1414</v>
      </c>
      <c r="H516" s="47" t="s">
        <v>1415</v>
      </c>
      <c r="I516" s="17" t="s">
        <v>1416</v>
      </c>
      <c r="J516" s="29">
        <v>4</v>
      </c>
      <c r="K516" s="19" t="s">
        <v>1386</v>
      </c>
      <c r="L516" s="150" t="s">
        <v>897</v>
      </c>
      <c r="M516" s="21">
        <v>90000000</v>
      </c>
      <c r="N516" s="42"/>
      <c r="O516" s="42"/>
      <c r="P516" s="42"/>
      <c r="Q516" s="42"/>
      <c r="R516" s="42"/>
      <c r="S516" s="42"/>
      <c r="T516" s="42"/>
      <c r="U516" s="42"/>
      <c r="V516" s="42"/>
      <c r="W516" s="42"/>
      <c r="X516" s="42"/>
      <c r="Y516" s="42"/>
      <c r="Z516" s="24">
        <f t="shared" si="9"/>
        <v>90000000</v>
      </c>
      <c r="AA516" s="25"/>
      <c r="AB516" s="25"/>
      <c r="AC516" s="38" t="s">
        <v>1387</v>
      </c>
    </row>
    <row r="517" spans="2:29" s="27" customFormat="1" ht="70.5" hidden="1" x14ac:dyDescent="0.15">
      <c r="B517" s="13" t="s">
        <v>30</v>
      </c>
      <c r="C517" s="14" t="s">
        <v>1164</v>
      </c>
      <c r="D517" s="14" t="s">
        <v>1400</v>
      </c>
      <c r="E517" s="14" t="s">
        <v>1401</v>
      </c>
      <c r="F517" s="15">
        <v>20160680810141</v>
      </c>
      <c r="G517" s="16" t="s">
        <v>1417</v>
      </c>
      <c r="H517" s="47" t="s">
        <v>1418</v>
      </c>
      <c r="I517" s="17" t="s">
        <v>1419</v>
      </c>
      <c r="J517" s="30" t="s">
        <v>57</v>
      </c>
      <c r="K517" s="19" t="s">
        <v>1386</v>
      </c>
      <c r="L517" s="150" t="s">
        <v>897</v>
      </c>
      <c r="M517" s="56"/>
      <c r="N517" s="42"/>
      <c r="O517" s="42"/>
      <c r="P517" s="42"/>
      <c r="Q517" s="42"/>
      <c r="R517" s="42"/>
      <c r="S517" s="42"/>
      <c r="T517" s="42"/>
      <c r="U517" s="42"/>
      <c r="V517" s="42"/>
      <c r="W517" s="42"/>
      <c r="X517" s="42"/>
      <c r="Y517" s="42"/>
      <c r="Z517" s="24">
        <f t="shared" si="9"/>
        <v>0</v>
      </c>
      <c r="AA517" s="25"/>
      <c r="AB517" s="25"/>
      <c r="AC517" s="38" t="s">
        <v>1387</v>
      </c>
    </row>
    <row r="518" spans="2:29" s="27" customFormat="1" ht="70.5" hidden="1" x14ac:dyDescent="0.15">
      <c r="B518" s="13" t="s">
        <v>30</v>
      </c>
      <c r="C518" s="14" t="s">
        <v>1164</v>
      </c>
      <c r="D518" s="14" t="s">
        <v>1400</v>
      </c>
      <c r="E518" s="14" t="s">
        <v>1401</v>
      </c>
      <c r="F518" s="15"/>
      <c r="G518" s="16"/>
      <c r="H518" s="47" t="s">
        <v>1420</v>
      </c>
      <c r="I518" s="17" t="s">
        <v>1421</v>
      </c>
      <c r="J518" s="29">
        <v>1</v>
      </c>
      <c r="K518" s="19" t="s">
        <v>1386</v>
      </c>
      <c r="L518" s="150" t="s">
        <v>897</v>
      </c>
      <c r="M518" s="21">
        <v>90000000</v>
      </c>
      <c r="N518" s="42"/>
      <c r="O518" s="42"/>
      <c r="P518" s="42"/>
      <c r="Q518" s="42"/>
      <c r="R518" s="42"/>
      <c r="S518" s="42"/>
      <c r="T518" s="42"/>
      <c r="U518" s="42"/>
      <c r="V518" s="42"/>
      <c r="W518" s="42"/>
      <c r="X518" s="42"/>
      <c r="Y518" s="42"/>
      <c r="Z518" s="24">
        <f t="shared" si="9"/>
        <v>90000000</v>
      </c>
      <c r="AA518" s="25"/>
      <c r="AB518" s="25"/>
      <c r="AC518" s="38" t="s">
        <v>1387</v>
      </c>
    </row>
    <row r="519" spans="2:29" s="27" customFormat="1" ht="70.5" hidden="1" x14ac:dyDescent="0.15">
      <c r="B519" s="13" t="s">
        <v>30</v>
      </c>
      <c r="C519" s="14" t="s">
        <v>1164</v>
      </c>
      <c r="D519" s="14" t="s">
        <v>1422</v>
      </c>
      <c r="E519" s="14" t="s">
        <v>1423</v>
      </c>
      <c r="F519" s="15">
        <v>20170680810011</v>
      </c>
      <c r="G519" s="16" t="s">
        <v>1424</v>
      </c>
      <c r="H519" s="47" t="s">
        <v>1425</v>
      </c>
      <c r="I519" s="17" t="s">
        <v>1426</v>
      </c>
      <c r="J519" s="29">
        <v>2</v>
      </c>
      <c r="K519" s="19" t="s">
        <v>1096</v>
      </c>
      <c r="L519" s="20" t="s">
        <v>498</v>
      </c>
      <c r="M519" s="21">
        <v>23333333.333333332</v>
      </c>
      <c r="N519" s="42">
        <v>0</v>
      </c>
      <c r="O519" s="42"/>
      <c r="P519" s="42"/>
      <c r="Q519" s="42"/>
      <c r="R519" s="42"/>
      <c r="S519" s="42"/>
      <c r="T519" s="42"/>
      <c r="U519" s="42"/>
      <c r="V519" s="42"/>
      <c r="W519" s="42"/>
      <c r="X519" s="42"/>
      <c r="Y519" s="42"/>
      <c r="Z519" s="24">
        <f t="shared" si="9"/>
        <v>23333333.333333332</v>
      </c>
      <c r="AA519" s="25"/>
      <c r="AB519" s="25"/>
      <c r="AC519" s="38" t="s">
        <v>1387</v>
      </c>
    </row>
    <row r="520" spans="2:29" s="27" customFormat="1" ht="70.5" hidden="1" x14ac:dyDescent="0.15">
      <c r="B520" s="13" t="s">
        <v>30</v>
      </c>
      <c r="C520" s="14" t="s">
        <v>1164</v>
      </c>
      <c r="D520" s="14" t="s">
        <v>1422</v>
      </c>
      <c r="E520" s="14" t="s">
        <v>1423</v>
      </c>
      <c r="F520" s="15">
        <v>20170680810011</v>
      </c>
      <c r="G520" s="16" t="s">
        <v>1424</v>
      </c>
      <c r="H520" s="47" t="s">
        <v>1427</v>
      </c>
      <c r="I520" s="17" t="s">
        <v>1428</v>
      </c>
      <c r="J520" s="29">
        <v>1</v>
      </c>
      <c r="K520" s="19" t="s">
        <v>1096</v>
      </c>
      <c r="L520" s="20" t="s">
        <v>498</v>
      </c>
      <c r="M520" s="21">
        <v>23333333.333333332</v>
      </c>
      <c r="N520" s="42">
        <v>0</v>
      </c>
      <c r="O520" s="42"/>
      <c r="P520" s="42"/>
      <c r="Q520" s="42"/>
      <c r="R520" s="42"/>
      <c r="S520" s="42"/>
      <c r="T520" s="42"/>
      <c r="U520" s="42"/>
      <c r="V520" s="42"/>
      <c r="W520" s="42"/>
      <c r="X520" s="42"/>
      <c r="Y520" s="42"/>
      <c r="Z520" s="24">
        <f t="shared" si="9"/>
        <v>23333333.333333332</v>
      </c>
      <c r="AA520" s="25"/>
      <c r="AB520" s="25"/>
      <c r="AC520" s="38" t="s">
        <v>1387</v>
      </c>
    </row>
    <row r="521" spans="2:29" s="27" customFormat="1" ht="70.5" hidden="1" x14ac:dyDescent="0.15">
      <c r="B521" s="13" t="s">
        <v>30</v>
      </c>
      <c r="C521" s="14" t="s">
        <v>1164</v>
      </c>
      <c r="D521" s="14" t="s">
        <v>1422</v>
      </c>
      <c r="E521" s="14" t="s">
        <v>1423</v>
      </c>
      <c r="F521" s="15">
        <v>20170680810011</v>
      </c>
      <c r="G521" s="16" t="s">
        <v>1424</v>
      </c>
      <c r="H521" s="47" t="s">
        <v>1429</v>
      </c>
      <c r="I521" s="17" t="s">
        <v>1430</v>
      </c>
      <c r="J521" s="29">
        <v>1</v>
      </c>
      <c r="K521" s="19" t="s">
        <v>1096</v>
      </c>
      <c r="L521" s="20" t="s">
        <v>498</v>
      </c>
      <c r="M521" s="21">
        <v>23333333.333333332</v>
      </c>
      <c r="N521" s="42">
        <v>0</v>
      </c>
      <c r="O521" s="42"/>
      <c r="P521" s="42"/>
      <c r="Q521" s="42"/>
      <c r="R521" s="42"/>
      <c r="S521" s="42"/>
      <c r="T521" s="42"/>
      <c r="U521" s="42"/>
      <c r="V521" s="42"/>
      <c r="W521" s="42"/>
      <c r="X521" s="42"/>
      <c r="Y521" s="42"/>
      <c r="Z521" s="24">
        <f t="shared" si="9"/>
        <v>23333333.333333332</v>
      </c>
      <c r="AA521" s="25"/>
      <c r="AB521" s="25"/>
      <c r="AC521" s="38" t="s">
        <v>1387</v>
      </c>
    </row>
    <row r="522" spans="2:29" s="27" customFormat="1" ht="70.5" hidden="1" x14ac:dyDescent="0.15">
      <c r="B522" s="13" t="s">
        <v>30</v>
      </c>
      <c r="C522" s="14" t="s">
        <v>1164</v>
      </c>
      <c r="D522" s="14" t="s">
        <v>1422</v>
      </c>
      <c r="E522" s="14" t="s">
        <v>1423</v>
      </c>
      <c r="F522" s="15">
        <v>20160680810093</v>
      </c>
      <c r="G522" s="16" t="s">
        <v>1431</v>
      </c>
      <c r="H522" s="47" t="s">
        <v>1432</v>
      </c>
      <c r="I522" s="17" t="s">
        <v>1433</v>
      </c>
      <c r="J522" s="29">
        <v>1</v>
      </c>
      <c r="K522" s="19" t="s">
        <v>1096</v>
      </c>
      <c r="L522" s="20" t="s">
        <v>498</v>
      </c>
      <c r="M522" s="21">
        <v>150000000</v>
      </c>
      <c r="N522" s="42">
        <v>0</v>
      </c>
      <c r="O522" s="42"/>
      <c r="P522" s="42"/>
      <c r="Q522" s="42"/>
      <c r="R522" s="42"/>
      <c r="S522" s="42"/>
      <c r="T522" s="42"/>
      <c r="U522" s="42"/>
      <c r="V522" s="42"/>
      <c r="W522" s="42"/>
      <c r="X522" s="42"/>
      <c r="Y522" s="42"/>
      <c r="Z522" s="24">
        <f t="shared" si="9"/>
        <v>150000000</v>
      </c>
      <c r="AA522" s="25"/>
      <c r="AB522" s="25"/>
      <c r="AC522" s="38" t="s">
        <v>1387</v>
      </c>
    </row>
    <row r="523" spans="2:29" s="27" customFormat="1" ht="74.25" hidden="1" x14ac:dyDescent="0.15">
      <c r="B523" s="13" t="s">
        <v>30</v>
      </c>
      <c r="C523" s="14" t="s">
        <v>1164</v>
      </c>
      <c r="D523" s="14" t="s">
        <v>1422</v>
      </c>
      <c r="E523" s="14" t="s">
        <v>1423</v>
      </c>
      <c r="F523" s="15"/>
      <c r="G523" s="16"/>
      <c r="H523" s="47" t="s">
        <v>1434</v>
      </c>
      <c r="I523" s="17" t="s">
        <v>1435</v>
      </c>
      <c r="J523" s="30" t="s">
        <v>57</v>
      </c>
      <c r="K523" s="19" t="s">
        <v>1096</v>
      </c>
      <c r="L523" s="20" t="s">
        <v>498</v>
      </c>
      <c r="M523" s="56"/>
      <c r="N523" s="42">
        <v>0</v>
      </c>
      <c r="O523" s="42"/>
      <c r="P523" s="42"/>
      <c r="Q523" s="42"/>
      <c r="R523" s="42"/>
      <c r="S523" s="42"/>
      <c r="T523" s="42"/>
      <c r="U523" s="42"/>
      <c r="V523" s="42"/>
      <c r="W523" s="42"/>
      <c r="X523" s="42"/>
      <c r="Y523" s="42"/>
      <c r="Z523" s="24">
        <f t="shared" si="9"/>
        <v>0</v>
      </c>
      <c r="AA523" s="25"/>
      <c r="AB523" s="25"/>
      <c r="AC523" s="38" t="s">
        <v>1387</v>
      </c>
    </row>
    <row r="524" spans="2:29" s="27" customFormat="1" ht="70.5" hidden="1" x14ac:dyDescent="0.15">
      <c r="B524" s="13" t="s">
        <v>30</v>
      </c>
      <c r="C524" s="14" t="s">
        <v>1436</v>
      </c>
      <c r="D524" s="14" t="s">
        <v>1437</v>
      </c>
      <c r="E524" s="14" t="s">
        <v>1438</v>
      </c>
      <c r="F524" s="15"/>
      <c r="G524" s="16"/>
      <c r="H524" s="14" t="s">
        <v>1439</v>
      </c>
      <c r="I524" s="17" t="s">
        <v>1440</v>
      </c>
      <c r="J524" s="30" t="s">
        <v>57</v>
      </c>
      <c r="K524" s="19" t="s">
        <v>1441</v>
      </c>
      <c r="L524" s="20" t="s">
        <v>1442</v>
      </c>
      <c r="M524" s="28">
        <v>0</v>
      </c>
      <c r="N524" s="23"/>
      <c r="O524" s="23"/>
      <c r="P524" s="23"/>
      <c r="Q524" s="23"/>
      <c r="R524" s="23"/>
      <c r="S524" s="23"/>
      <c r="T524" s="23"/>
      <c r="U524" s="22"/>
      <c r="V524" s="23"/>
      <c r="W524" s="23"/>
      <c r="X524" s="23"/>
      <c r="Y524" s="23"/>
      <c r="Z524" s="24">
        <f t="shared" si="9"/>
        <v>0</v>
      </c>
      <c r="AA524" s="25"/>
      <c r="AB524" s="25"/>
      <c r="AC524" s="38" t="s">
        <v>1443</v>
      </c>
    </row>
    <row r="525" spans="2:29" s="27" customFormat="1" ht="82.5" hidden="1" x14ac:dyDescent="0.15">
      <c r="B525" s="13" t="s">
        <v>30</v>
      </c>
      <c r="C525" s="14" t="s">
        <v>1436</v>
      </c>
      <c r="D525" s="14" t="s">
        <v>1437</v>
      </c>
      <c r="E525" s="14" t="s">
        <v>1444</v>
      </c>
      <c r="F525" s="15">
        <v>20170680810012</v>
      </c>
      <c r="G525" s="16" t="s">
        <v>1445</v>
      </c>
      <c r="H525" s="14" t="s">
        <v>1446</v>
      </c>
      <c r="I525" s="17" t="s">
        <v>1447</v>
      </c>
      <c r="J525" s="30" t="s">
        <v>57</v>
      </c>
      <c r="K525" s="19" t="s">
        <v>1441</v>
      </c>
      <c r="L525" s="20" t="s">
        <v>1442</v>
      </c>
      <c r="M525" s="28">
        <v>0</v>
      </c>
      <c r="N525" s="23"/>
      <c r="O525" s="23"/>
      <c r="P525" s="23"/>
      <c r="Q525" s="23"/>
      <c r="R525" s="23"/>
      <c r="S525" s="23"/>
      <c r="T525" s="23"/>
      <c r="U525" s="22"/>
      <c r="V525" s="23"/>
      <c r="W525" s="23"/>
      <c r="X525" s="23"/>
      <c r="Y525" s="23"/>
      <c r="Z525" s="24">
        <f t="shared" si="9"/>
        <v>0</v>
      </c>
      <c r="AA525" s="25"/>
      <c r="AB525" s="25"/>
      <c r="AC525" s="38" t="s">
        <v>1443</v>
      </c>
    </row>
    <row r="526" spans="2:29" s="27" customFormat="1" ht="82.5" hidden="1" x14ac:dyDescent="0.15">
      <c r="B526" s="13" t="s">
        <v>30</v>
      </c>
      <c r="C526" s="14" t="s">
        <v>1436</v>
      </c>
      <c r="D526" s="14" t="s">
        <v>1437</v>
      </c>
      <c r="E526" s="14" t="s">
        <v>1444</v>
      </c>
      <c r="F526" s="15"/>
      <c r="G526" s="16"/>
      <c r="H526" s="14" t="s">
        <v>1448</v>
      </c>
      <c r="I526" s="17" t="s">
        <v>1449</v>
      </c>
      <c r="J526" s="30" t="s">
        <v>57</v>
      </c>
      <c r="K526" s="19" t="s">
        <v>1441</v>
      </c>
      <c r="L526" s="20" t="s">
        <v>1442</v>
      </c>
      <c r="M526" s="28"/>
      <c r="N526" s="23"/>
      <c r="O526" s="23"/>
      <c r="P526" s="23"/>
      <c r="Q526" s="23"/>
      <c r="R526" s="23"/>
      <c r="S526" s="23"/>
      <c r="T526" s="23"/>
      <c r="U526" s="22"/>
      <c r="V526" s="23"/>
      <c r="W526" s="23"/>
      <c r="X526" s="23"/>
      <c r="Y526" s="23"/>
      <c r="Z526" s="24">
        <f t="shared" si="9"/>
        <v>0</v>
      </c>
      <c r="AA526" s="25"/>
      <c r="AB526" s="25"/>
      <c r="AC526" s="38" t="s">
        <v>1443</v>
      </c>
    </row>
    <row r="527" spans="2:29" s="27" customFormat="1" ht="90.75" hidden="1" x14ac:dyDescent="0.15">
      <c r="B527" s="13" t="s">
        <v>30</v>
      </c>
      <c r="C527" s="14" t="s">
        <v>1436</v>
      </c>
      <c r="D527" s="14" t="s">
        <v>1437</v>
      </c>
      <c r="E527" s="14" t="s">
        <v>1450</v>
      </c>
      <c r="F527" s="15">
        <v>20160680810049</v>
      </c>
      <c r="G527" s="16" t="s">
        <v>1451</v>
      </c>
      <c r="H527" s="14" t="s">
        <v>1452</v>
      </c>
      <c r="I527" s="17" t="s">
        <v>1453</v>
      </c>
      <c r="J527" s="29">
        <v>100</v>
      </c>
      <c r="K527" s="19" t="s">
        <v>1441</v>
      </c>
      <c r="L527" s="20" t="s">
        <v>1442</v>
      </c>
      <c r="M527" s="28">
        <f>8500000*100+120000</f>
        <v>850120000</v>
      </c>
      <c r="N527" s="23"/>
      <c r="O527" s="23"/>
      <c r="P527" s="23"/>
      <c r="Q527" s="23"/>
      <c r="R527" s="23"/>
      <c r="S527" s="23"/>
      <c r="T527" s="23"/>
      <c r="U527" s="22"/>
      <c r="V527" s="23"/>
      <c r="W527" s="23"/>
      <c r="X527" s="23"/>
      <c r="Y527" s="23"/>
      <c r="Z527" s="24">
        <f t="shared" ref="Z527:Z558" si="10">SUM(M527:Y527)</f>
        <v>850120000</v>
      </c>
      <c r="AA527" s="25"/>
      <c r="AB527" s="25"/>
      <c r="AC527" s="38" t="s">
        <v>1443</v>
      </c>
    </row>
    <row r="528" spans="2:29" s="27" customFormat="1" ht="82.5" hidden="1" x14ac:dyDescent="0.15">
      <c r="B528" s="13" t="s">
        <v>30</v>
      </c>
      <c r="C528" s="14" t="s">
        <v>1436</v>
      </c>
      <c r="D528" s="14" t="s">
        <v>1437</v>
      </c>
      <c r="E528" s="14" t="s">
        <v>1444</v>
      </c>
      <c r="F528" s="15">
        <v>20160680810058</v>
      </c>
      <c r="G528" s="16" t="s">
        <v>1454</v>
      </c>
      <c r="H528" s="14" t="s">
        <v>1455</v>
      </c>
      <c r="I528" s="17" t="s">
        <v>1456</v>
      </c>
      <c r="J528" s="29">
        <v>500</v>
      </c>
      <c r="K528" s="19" t="s">
        <v>1441</v>
      </c>
      <c r="L528" s="20" t="s">
        <v>1442</v>
      </c>
      <c r="M528" s="28">
        <v>6500000000</v>
      </c>
      <c r="N528" s="23"/>
      <c r="O528" s="23"/>
      <c r="P528" s="23"/>
      <c r="Q528" s="23"/>
      <c r="R528" s="23"/>
      <c r="S528" s="23"/>
      <c r="T528" s="23"/>
      <c r="U528" s="22"/>
      <c r="V528" s="23"/>
      <c r="W528" s="23"/>
      <c r="X528" s="162"/>
      <c r="Y528" s="23"/>
      <c r="Z528" s="24">
        <f t="shared" si="10"/>
        <v>6500000000</v>
      </c>
      <c r="AA528" s="25"/>
      <c r="AB528" s="25"/>
      <c r="AC528" s="38" t="s">
        <v>1443</v>
      </c>
    </row>
    <row r="529" spans="2:29" s="27" customFormat="1" ht="70.5" hidden="1" x14ac:dyDescent="0.15">
      <c r="B529" s="13" t="s">
        <v>30</v>
      </c>
      <c r="C529" s="14" t="s">
        <v>1436</v>
      </c>
      <c r="D529" s="14" t="s">
        <v>1437</v>
      </c>
      <c r="E529" s="14" t="s">
        <v>1444</v>
      </c>
      <c r="F529" s="15"/>
      <c r="G529" s="16"/>
      <c r="H529" s="14" t="s">
        <v>1457</v>
      </c>
      <c r="I529" s="17" t="s">
        <v>1458</v>
      </c>
      <c r="J529" s="30" t="s">
        <v>57</v>
      </c>
      <c r="K529" s="19" t="s">
        <v>1441</v>
      </c>
      <c r="L529" s="20" t="s">
        <v>1442</v>
      </c>
      <c r="M529" s="28">
        <v>0</v>
      </c>
      <c r="N529" s="23"/>
      <c r="O529" s="23"/>
      <c r="P529" s="23"/>
      <c r="Q529" s="23"/>
      <c r="R529" s="23"/>
      <c r="S529" s="23"/>
      <c r="T529" s="23"/>
      <c r="U529" s="22"/>
      <c r="V529" s="23"/>
      <c r="W529" s="23"/>
      <c r="X529" s="162"/>
      <c r="Y529" s="23"/>
      <c r="Z529" s="24">
        <f t="shared" si="10"/>
        <v>0</v>
      </c>
      <c r="AA529" s="25"/>
      <c r="AB529" s="25"/>
      <c r="AC529" s="38" t="s">
        <v>1443</v>
      </c>
    </row>
    <row r="530" spans="2:29" s="27" customFormat="1" ht="40.9" hidden="1" customHeight="1" x14ac:dyDescent="0.15">
      <c r="B530" s="13" t="s">
        <v>30</v>
      </c>
      <c r="C530" s="14" t="s">
        <v>1436</v>
      </c>
      <c r="D530" s="14" t="s">
        <v>1437</v>
      </c>
      <c r="E530" s="14" t="s">
        <v>1444</v>
      </c>
      <c r="F530" s="15">
        <v>20170680810013</v>
      </c>
      <c r="G530" s="16" t="s">
        <v>1459</v>
      </c>
      <c r="H530" s="14" t="s">
        <v>1455</v>
      </c>
      <c r="I530" s="17" t="s">
        <v>1456</v>
      </c>
      <c r="J530" s="29">
        <v>40</v>
      </c>
      <c r="K530" s="19" t="s">
        <v>1441</v>
      </c>
      <c r="L530" s="20" t="s">
        <v>1442</v>
      </c>
      <c r="M530" s="163">
        <f>3872621475.17+300000000</f>
        <v>4172621475.1700001</v>
      </c>
      <c r="N530" s="23"/>
      <c r="O530" s="23"/>
      <c r="P530" s="23"/>
      <c r="Q530" s="23"/>
      <c r="R530" s="23"/>
      <c r="S530" s="23"/>
      <c r="T530" s="23"/>
      <c r="U530" s="22"/>
      <c r="V530" s="23"/>
      <c r="W530" s="23"/>
      <c r="X530" s="162"/>
      <c r="Y530" s="23"/>
      <c r="Z530" s="24">
        <f t="shared" si="10"/>
        <v>4172621475.1700001</v>
      </c>
      <c r="AA530" s="25"/>
      <c r="AB530" s="25"/>
      <c r="AC530" s="38" t="s">
        <v>1443</v>
      </c>
    </row>
    <row r="531" spans="2:29" s="27" customFormat="1" ht="107.25" hidden="1" x14ac:dyDescent="0.15">
      <c r="B531" s="13" t="s">
        <v>30</v>
      </c>
      <c r="C531" s="14" t="s">
        <v>1436</v>
      </c>
      <c r="D531" s="14" t="s">
        <v>1437</v>
      </c>
      <c r="E531" s="14" t="s">
        <v>1438</v>
      </c>
      <c r="F531" s="15">
        <v>20160680810140</v>
      </c>
      <c r="G531" s="16" t="s">
        <v>1460</v>
      </c>
      <c r="H531" s="14" t="s">
        <v>1461</v>
      </c>
      <c r="I531" s="17" t="s">
        <v>1462</v>
      </c>
      <c r="J531" s="29">
        <v>100</v>
      </c>
      <c r="K531" s="19" t="s">
        <v>1441</v>
      </c>
      <c r="L531" s="20" t="s">
        <v>1442</v>
      </c>
      <c r="M531" s="164">
        <v>399567262.89302999</v>
      </c>
      <c r="N531" s="23"/>
      <c r="O531" s="23"/>
      <c r="P531" s="23"/>
      <c r="Q531" s="23"/>
      <c r="R531" s="23"/>
      <c r="S531" s="23"/>
      <c r="T531" s="23"/>
      <c r="U531" s="22"/>
      <c r="V531" s="23"/>
      <c r="W531" s="23"/>
      <c r="X531" s="23"/>
      <c r="Y531" s="23"/>
      <c r="Z531" s="24">
        <f t="shared" si="10"/>
        <v>399567262.89302999</v>
      </c>
      <c r="AA531" s="25"/>
      <c r="AB531" s="25"/>
      <c r="AC531" s="38" t="s">
        <v>1443</v>
      </c>
    </row>
    <row r="532" spans="2:29" s="27" customFormat="1" ht="74.25" hidden="1" x14ac:dyDescent="0.15">
      <c r="B532" s="13" t="s">
        <v>30</v>
      </c>
      <c r="C532" s="14" t="s">
        <v>1436</v>
      </c>
      <c r="D532" s="14" t="s">
        <v>1437</v>
      </c>
      <c r="E532" s="14" t="s">
        <v>1450</v>
      </c>
      <c r="F532" s="15">
        <v>20160680810052</v>
      </c>
      <c r="G532" s="16" t="s">
        <v>1463</v>
      </c>
      <c r="H532" s="14" t="s">
        <v>1464</v>
      </c>
      <c r="I532" s="17" t="s">
        <v>1465</v>
      </c>
      <c r="J532" s="29">
        <v>125</v>
      </c>
      <c r="K532" s="19" t="s">
        <v>1441</v>
      </c>
      <c r="L532" s="20" t="s">
        <v>1442</v>
      </c>
      <c r="M532" s="28">
        <v>30000000</v>
      </c>
      <c r="N532" s="23"/>
      <c r="O532" s="23"/>
      <c r="P532" s="23"/>
      <c r="Q532" s="23"/>
      <c r="R532" s="23"/>
      <c r="S532" s="23"/>
      <c r="T532" s="23"/>
      <c r="U532" s="22"/>
      <c r="V532" s="23"/>
      <c r="W532" s="23"/>
      <c r="X532" s="23"/>
      <c r="Y532" s="23"/>
      <c r="Z532" s="24">
        <f t="shared" si="10"/>
        <v>30000000</v>
      </c>
      <c r="AA532" s="25"/>
      <c r="AB532" s="25"/>
      <c r="AC532" s="38" t="s">
        <v>1443</v>
      </c>
    </row>
    <row r="533" spans="2:29" s="27" customFormat="1" ht="61.5" hidden="1" x14ac:dyDescent="0.15">
      <c r="B533" s="151" t="s">
        <v>1207</v>
      </c>
      <c r="C533" s="14" t="s">
        <v>1466</v>
      </c>
      <c r="D533" s="14" t="s">
        <v>1467</v>
      </c>
      <c r="E533" s="14" t="s">
        <v>1468</v>
      </c>
      <c r="F533" s="15"/>
      <c r="G533" s="16"/>
      <c r="H533" s="14" t="s">
        <v>1469</v>
      </c>
      <c r="I533" s="17" t="s">
        <v>1470</v>
      </c>
      <c r="J533" s="142">
        <v>25</v>
      </c>
      <c r="K533" s="19" t="s">
        <v>1471</v>
      </c>
      <c r="L533" s="20" t="s">
        <v>1472</v>
      </c>
      <c r="M533" s="80">
        <v>0</v>
      </c>
      <c r="N533" s="23"/>
      <c r="O533" s="23"/>
      <c r="P533" s="23"/>
      <c r="Q533" s="23"/>
      <c r="R533" s="23"/>
      <c r="S533" s="23"/>
      <c r="T533" s="23"/>
      <c r="U533" s="22"/>
      <c r="V533" s="23"/>
      <c r="W533" s="23"/>
      <c r="X533" s="23"/>
      <c r="Y533" s="23"/>
      <c r="Z533" s="24">
        <f t="shared" si="10"/>
        <v>0</v>
      </c>
      <c r="AA533" s="25"/>
      <c r="AB533" s="25"/>
      <c r="AC533" s="38" t="s">
        <v>1473</v>
      </c>
    </row>
    <row r="534" spans="2:29" s="27" customFormat="1" ht="74.25" hidden="1" x14ac:dyDescent="0.15">
      <c r="B534" s="151" t="s">
        <v>1207</v>
      </c>
      <c r="C534" s="14" t="s">
        <v>1466</v>
      </c>
      <c r="D534" s="14" t="s">
        <v>1467</v>
      </c>
      <c r="E534" s="14" t="s">
        <v>1468</v>
      </c>
      <c r="F534" s="15">
        <v>20160680810044</v>
      </c>
      <c r="G534" s="16" t="s">
        <v>1474</v>
      </c>
      <c r="H534" s="14" t="s">
        <v>1475</v>
      </c>
      <c r="I534" s="17" t="s">
        <v>1476</v>
      </c>
      <c r="J534" s="29">
        <v>870</v>
      </c>
      <c r="K534" s="19" t="s">
        <v>1471</v>
      </c>
      <c r="L534" s="20" t="s">
        <v>1472</v>
      </c>
      <c r="M534" s="28"/>
      <c r="N534" s="24"/>
      <c r="O534" s="24"/>
      <c r="P534" s="24"/>
      <c r="Q534" s="24"/>
      <c r="R534" s="24">
        <v>374098110</v>
      </c>
      <c r="S534" s="24"/>
      <c r="T534" s="24"/>
      <c r="U534" s="24"/>
      <c r="V534" s="24"/>
      <c r="W534" s="24"/>
      <c r="X534" s="24"/>
      <c r="Y534" s="22"/>
      <c r="Z534" s="24">
        <f t="shared" si="10"/>
        <v>374098110</v>
      </c>
      <c r="AA534" s="25"/>
      <c r="AB534" s="25"/>
      <c r="AC534" s="38" t="s">
        <v>1473</v>
      </c>
    </row>
    <row r="535" spans="2:29" s="27" customFormat="1" ht="74.25" hidden="1" x14ac:dyDescent="0.15">
      <c r="B535" s="151" t="s">
        <v>1207</v>
      </c>
      <c r="C535" s="14" t="s">
        <v>1466</v>
      </c>
      <c r="D535" s="14" t="s">
        <v>1467</v>
      </c>
      <c r="E535" s="14" t="s">
        <v>1468</v>
      </c>
      <c r="F535" s="15">
        <v>20160680810044</v>
      </c>
      <c r="G535" s="16" t="s">
        <v>1474</v>
      </c>
      <c r="H535" s="14" t="s">
        <v>1477</v>
      </c>
      <c r="I535" s="17" t="s">
        <v>1478</v>
      </c>
      <c r="J535" s="29">
        <v>1</v>
      </c>
      <c r="K535" s="19" t="s">
        <v>1471</v>
      </c>
      <c r="L535" s="20" t="s">
        <v>1472</v>
      </c>
      <c r="M535" s="28"/>
      <c r="N535" s="24"/>
      <c r="O535" s="24"/>
      <c r="P535" s="24"/>
      <c r="Q535" s="24"/>
      <c r="R535" s="24"/>
      <c r="S535" s="24"/>
      <c r="T535" s="24"/>
      <c r="U535" s="24"/>
      <c r="V535" s="24"/>
      <c r="W535" s="24"/>
      <c r="X535" s="24"/>
      <c r="Y535" s="24"/>
      <c r="Z535" s="24">
        <f t="shared" si="10"/>
        <v>0</v>
      </c>
      <c r="AA535" s="25"/>
      <c r="AB535" s="25"/>
      <c r="AC535" s="38" t="s">
        <v>1473</v>
      </c>
    </row>
    <row r="536" spans="2:29" s="27" customFormat="1" ht="74.25" hidden="1" x14ac:dyDescent="0.15">
      <c r="B536" s="151" t="s">
        <v>1207</v>
      </c>
      <c r="C536" s="14" t="s">
        <v>1466</v>
      </c>
      <c r="D536" s="14" t="s">
        <v>1467</v>
      </c>
      <c r="E536" s="14" t="s">
        <v>1468</v>
      </c>
      <c r="F536" s="15">
        <v>20160680810044</v>
      </c>
      <c r="G536" s="16" t="s">
        <v>1474</v>
      </c>
      <c r="H536" s="14" t="s">
        <v>1479</v>
      </c>
      <c r="I536" s="17" t="s">
        <v>1480</v>
      </c>
      <c r="J536" s="30" t="s">
        <v>57</v>
      </c>
      <c r="K536" s="19" t="s">
        <v>1471</v>
      </c>
      <c r="L536" s="20" t="s">
        <v>1472</v>
      </c>
      <c r="M536" s="28"/>
      <c r="N536" s="24"/>
      <c r="O536" s="24"/>
      <c r="P536" s="24"/>
      <c r="Q536" s="24"/>
      <c r="R536" s="24"/>
      <c r="S536" s="24"/>
      <c r="T536" s="24"/>
      <c r="U536" s="24"/>
      <c r="V536" s="24"/>
      <c r="W536" s="24"/>
      <c r="X536" s="24"/>
      <c r="Y536" s="24"/>
      <c r="Z536" s="24">
        <f t="shared" si="10"/>
        <v>0</v>
      </c>
      <c r="AA536" s="25"/>
      <c r="AB536" s="25"/>
      <c r="AC536" s="38" t="s">
        <v>1473</v>
      </c>
    </row>
    <row r="537" spans="2:29" s="27" customFormat="1" ht="66" hidden="1" x14ac:dyDescent="0.15">
      <c r="B537" s="151" t="s">
        <v>1207</v>
      </c>
      <c r="C537" s="14" t="s">
        <v>1466</v>
      </c>
      <c r="D537" s="14" t="s">
        <v>1481</v>
      </c>
      <c r="E537" s="14" t="s">
        <v>1482</v>
      </c>
      <c r="F537" s="15" t="s">
        <v>407</v>
      </c>
      <c r="G537" s="160" t="s">
        <v>1483</v>
      </c>
      <c r="H537" s="14" t="s">
        <v>1484</v>
      </c>
      <c r="I537" s="17" t="s">
        <v>1485</v>
      </c>
      <c r="J537" s="30" t="s">
        <v>57</v>
      </c>
      <c r="K537" s="19" t="s">
        <v>1471</v>
      </c>
      <c r="L537" s="20" t="s">
        <v>1472</v>
      </c>
      <c r="M537" s="165"/>
      <c r="N537" s="24"/>
      <c r="O537" s="24"/>
      <c r="P537" s="24"/>
      <c r="Q537" s="24"/>
      <c r="R537" s="24"/>
      <c r="S537" s="24"/>
      <c r="T537" s="24"/>
      <c r="U537" s="24"/>
      <c r="V537" s="24"/>
      <c r="W537" s="24"/>
      <c r="X537" s="24"/>
      <c r="Y537" s="24"/>
      <c r="Z537" s="24">
        <f t="shared" si="10"/>
        <v>0</v>
      </c>
      <c r="AA537" s="25"/>
      <c r="AB537" s="25"/>
      <c r="AC537" s="38" t="s">
        <v>1473</v>
      </c>
    </row>
    <row r="538" spans="2:29" s="27" customFormat="1" ht="66" hidden="1" x14ac:dyDescent="0.15">
      <c r="B538" s="151" t="s">
        <v>1207</v>
      </c>
      <c r="C538" s="14" t="s">
        <v>1466</v>
      </c>
      <c r="D538" s="14" t="s">
        <v>1481</v>
      </c>
      <c r="E538" s="14" t="s">
        <v>1482</v>
      </c>
      <c r="F538" s="15"/>
      <c r="G538" s="160"/>
      <c r="H538" s="14" t="s">
        <v>1486</v>
      </c>
      <c r="I538" s="17" t="s">
        <v>410</v>
      </c>
      <c r="J538" s="29">
        <v>1</v>
      </c>
      <c r="K538" s="19" t="s">
        <v>1471</v>
      </c>
      <c r="L538" s="20" t="s">
        <v>1472</v>
      </c>
      <c r="M538" s="165">
        <v>0</v>
      </c>
      <c r="N538" s="24"/>
      <c r="O538" s="24"/>
      <c r="P538" s="24"/>
      <c r="Q538" s="24"/>
      <c r="R538" s="24"/>
      <c r="S538" s="24"/>
      <c r="T538" s="24"/>
      <c r="U538" s="24"/>
      <c r="V538" s="24"/>
      <c r="W538" s="24"/>
      <c r="X538" s="24"/>
      <c r="Y538" s="24">
        <v>25594885.530000001</v>
      </c>
      <c r="Z538" s="24">
        <f t="shared" si="10"/>
        <v>25594885.530000001</v>
      </c>
      <c r="AA538" s="25"/>
      <c r="AB538" s="25"/>
      <c r="AC538" s="38" t="s">
        <v>1473</v>
      </c>
    </row>
    <row r="539" spans="2:29" s="27" customFormat="1" ht="115.5" hidden="1" x14ac:dyDescent="0.15">
      <c r="B539" s="151" t="s">
        <v>1207</v>
      </c>
      <c r="C539" s="14" t="s">
        <v>1466</v>
      </c>
      <c r="D539" s="14" t="s">
        <v>1481</v>
      </c>
      <c r="E539" s="14" t="s">
        <v>1482</v>
      </c>
      <c r="F539" s="15">
        <v>20170680810014</v>
      </c>
      <c r="G539" s="160" t="s">
        <v>1487</v>
      </c>
      <c r="H539" s="14" t="s">
        <v>1488</v>
      </c>
      <c r="I539" s="17" t="s">
        <v>1489</v>
      </c>
      <c r="J539" s="30" t="s">
        <v>57</v>
      </c>
      <c r="K539" s="19" t="s">
        <v>1471</v>
      </c>
      <c r="L539" s="20" t="s">
        <v>1472</v>
      </c>
      <c r="M539" s="165">
        <v>300000000</v>
      </c>
      <c r="N539" s="24">
        <v>0</v>
      </c>
      <c r="O539" s="24"/>
      <c r="P539" s="24"/>
      <c r="Q539" s="24"/>
      <c r="R539" s="132">
        <v>0</v>
      </c>
      <c r="S539" s="24"/>
      <c r="T539" s="24"/>
      <c r="U539" s="24"/>
      <c r="V539" s="24"/>
      <c r="W539" s="24"/>
      <c r="X539" s="24"/>
      <c r="Y539" s="24"/>
      <c r="Z539" s="24">
        <f t="shared" si="10"/>
        <v>300000000</v>
      </c>
      <c r="AA539" s="25"/>
      <c r="AB539" s="25"/>
      <c r="AC539" s="38" t="s">
        <v>1473</v>
      </c>
    </row>
    <row r="540" spans="2:29" s="27" customFormat="1" ht="61.5" hidden="1" x14ac:dyDescent="0.15">
      <c r="B540" s="151" t="s">
        <v>1207</v>
      </c>
      <c r="C540" s="14" t="s">
        <v>1466</v>
      </c>
      <c r="D540" s="14" t="s">
        <v>1481</v>
      </c>
      <c r="E540" s="14" t="s">
        <v>1482</v>
      </c>
      <c r="F540" s="15" t="s">
        <v>407</v>
      </c>
      <c r="G540" s="16" t="s">
        <v>1490</v>
      </c>
      <c r="H540" s="14" t="s">
        <v>1491</v>
      </c>
      <c r="I540" s="17" t="s">
        <v>1492</v>
      </c>
      <c r="J540" s="30" t="s">
        <v>57</v>
      </c>
      <c r="K540" s="19" t="s">
        <v>1471</v>
      </c>
      <c r="L540" s="20" t="s">
        <v>1472</v>
      </c>
      <c r="M540" s="28">
        <v>0</v>
      </c>
      <c r="N540" s="24">
        <v>0</v>
      </c>
      <c r="O540" s="24"/>
      <c r="P540" s="24"/>
      <c r="Q540" s="24"/>
      <c r="R540" s="24"/>
      <c r="S540" s="24"/>
      <c r="T540" s="24"/>
      <c r="U540" s="24"/>
      <c r="V540" s="24"/>
      <c r="W540" s="24"/>
      <c r="X540" s="24"/>
      <c r="Y540" s="24"/>
      <c r="Z540" s="24">
        <f t="shared" si="10"/>
        <v>0</v>
      </c>
      <c r="AA540" s="25"/>
      <c r="AB540" s="25"/>
      <c r="AC540" s="38" t="s">
        <v>1473</v>
      </c>
    </row>
    <row r="541" spans="2:29" s="27" customFormat="1" ht="115.5" hidden="1" x14ac:dyDescent="0.15">
      <c r="B541" s="151" t="s">
        <v>1207</v>
      </c>
      <c r="C541" s="14" t="s">
        <v>1466</v>
      </c>
      <c r="D541" s="14" t="s">
        <v>1481</v>
      </c>
      <c r="E541" s="14" t="s">
        <v>1482</v>
      </c>
      <c r="F541" s="15">
        <v>20170680810014</v>
      </c>
      <c r="G541" s="160" t="s">
        <v>1487</v>
      </c>
      <c r="H541" s="14" t="s">
        <v>1493</v>
      </c>
      <c r="I541" s="17" t="s">
        <v>1494</v>
      </c>
      <c r="J541" s="29">
        <v>7</v>
      </c>
      <c r="K541" s="19" t="s">
        <v>1471</v>
      </c>
      <c r="L541" s="20" t="s">
        <v>1472</v>
      </c>
      <c r="M541" s="165">
        <v>0</v>
      </c>
      <c r="N541" s="24">
        <v>0</v>
      </c>
      <c r="O541" s="24"/>
      <c r="P541" s="24"/>
      <c r="Q541" s="24"/>
      <c r="R541" s="24"/>
      <c r="S541" s="24"/>
      <c r="T541" s="24"/>
      <c r="U541" s="24"/>
      <c r="V541" s="24"/>
      <c r="W541" s="24"/>
      <c r="X541" s="24"/>
      <c r="Y541" s="24"/>
      <c r="Z541" s="24">
        <f t="shared" si="10"/>
        <v>0</v>
      </c>
      <c r="AA541" s="25"/>
      <c r="AB541" s="25"/>
      <c r="AC541" s="38" t="s">
        <v>1473</v>
      </c>
    </row>
    <row r="542" spans="2:29" s="27" customFormat="1" ht="66" hidden="1" x14ac:dyDescent="0.15">
      <c r="B542" s="151" t="s">
        <v>1207</v>
      </c>
      <c r="C542" s="14" t="s">
        <v>1466</v>
      </c>
      <c r="D542" s="14" t="s">
        <v>1481</v>
      </c>
      <c r="E542" s="14" t="s">
        <v>1482</v>
      </c>
      <c r="F542" s="15">
        <v>20160680810059</v>
      </c>
      <c r="G542" s="16" t="s">
        <v>1495</v>
      </c>
      <c r="H542" s="14" t="s">
        <v>1496</v>
      </c>
      <c r="I542" s="17" t="s">
        <v>1497</v>
      </c>
      <c r="J542" s="29">
        <v>1</v>
      </c>
      <c r="K542" s="19" t="s">
        <v>1471</v>
      </c>
      <c r="L542" s="20" t="s">
        <v>1472</v>
      </c>
      <c r="M542" s="28">
        <v>0</v>
      </c>
      <c r="N542" s="24">
        <v>0</v>
      </c>
      <c r="O542" s="24"/>
      <c r="P542" s="24"/>
      <c r="Q542" s="24"/>
      <c r="R542" s="24"/>
      <c r="S542" s="24"/>
      <c r="T542" s="24"/>
      <c r="U542" s="24"/>
      <c r="V542" s="24"/>
      <c r="W542" s="24"/>
      <c r="X542" s="24"/>
      <c r="Y542" s="24">
        <v>146844895.41</v>
      </c>
      <c r="Z542" s="24">
        <f t="shared" si="10"/>
        <v>146844895.41</v>
      </c>
      <c r="AA542" s="25"/>
      <c r="AB542" s="25"/>
      <c r="AC542" s="38" t="s">
        <v>1473</v>
      </c>
    </row>
    <row r="543" spans="2:29" s="27" customFormat="1" ht="61.5" hidden="1" x14ac:dyDescent="0.15">
      <c r="B543" s="151" t="s">
        <v>1207</v>
      </c>
      <c r="C543" s="14" t="s">
        <v>1466</v>
      </c>
      <c r="D543" s="14" t="s">
        <v>1481</v>
      </c>
      <c r="E543" s="14" t="s">
        <v>1482</v>
      </c>
      <c r="F543" s="15"/>
      <c r="G543" s="16"/>
      <c r="H543" s="14" t="s">
        <v>1498</v>
      </c>
      <c r="I543" s="17" t="s">
        <v>1499</v>
      </c>
      <c r="J543" s="29">
        <v>1</v>
      </c>
      <c r="K543" s="19" t="s">
        <v>1471</v>
      </c>
      <c r="L543" s="20" t="s">
        <v>1472</v>
      </c>
      <c r="M543" s="28">
        <v>0</v>
      </c>
      <c r="N543" s="24">
        <v>0</v>
      </c>
      <c r="O543" s="24"/>
      <c r="P543" s="24"/>
      <c r="Q543" s="24"/>
      <c r="R543" s="24"/>
      <c r="S543" s="24"/>
      <c r="T543" s="24"/>
      <c r="U543" s="24"/>
      <c r="V543" s="24"/>
      <c r="W543" s="24"/>
      <c r="X543" s="24"/>
      <c r="Y543" s="24"/>
      <c r="Z543" s="24">
        <f t="shared" si="10"/>
        <v>0</v>
      </c>
      <c r="AA543" s="25"/>
      <c r="AB543" s="25"/>
      <c r="AC543" s="38" t="s">
        <v>1473</v>
      </c>
    </row>
    <row r="544" spans="2:29" s="27" customFormat="1" ht="61.5" hidden="1" x14ac:dyDescent="0.15">
      <c r="B544" s="151" t="s">
        <v>1207</v>
      </c>
      <c r="C544" s="14" t="s">
        <v>1466</v>
      </c>
      <c r="D544" s="14" t="s">
        <v>1481</v>
      </c>
      <c r="E544" s="14" t="s">
        <v>1482</v>
      </c>
      <c r="F544" s="15"/>
      <c r="G544" s="16"/>
      <c r="H544" s="14" t="s">
        <v>1500</v>
      </c>
      <c r="I544" s="17" t="s">
        <v>1501</v>
      </c>
      <c r="J544" s="30" t="s">
        <v>57</v>
      </c>
      <c r="K544" s="19" t="s">
        <v>1471</v>
      </c>
      <c r="L544" s="20" t="s">
        <v>1472</v>
      </c>
      <c r="M544" s="28">
        <v>0</v>
      </c>
      <c r="N544" s="24">
        <v>0</v>
      </c>
      <c r="O544" s="24"/>
      <c r="P544" s="24"/>
      <c r="Q544" s="24"/>
      <c r="R544" s="24"/>
      <c r="S544" s="24"/>
      <c r="T544" s="24"/>
      <c r="U544" s="24"/>
      <c r="V544" s="24"/>
      <c r="W544" s="24"/>
      <c r="X544" s="24"/>
      <c r="Y544" s="24"/>
      <c r="Z544" s="24">
        <f t="shared" si="10"/>
        <v>0</v>
      </c>
      <c r="AA544" s="25"/>
      <c r="AB544" s="25"/>
      <c r="AC544" s="38" t="s">
        <v>1473</v>
      </c>
    </row>
    <row r="545" spans="2:29" s="27" customFormat="1" ht="61.5" hidden="1" x14ac:dyDescent="0.15">
      <c r="B545" s="151" t="s">
        <v>1207</v>
      </c>
      <c r="C545" s="14" t="s">
        <v>1466</v>
      </c>
      <c r="D545" s="14" t="s">
        <v>1481</v>
      </c>
      <c r="E545" s="14" t="s">
        <v>1482</v>
      </c>
      <c r="F545" s="15"/>
      <c r="G545" s="16"/>
      <c r="H545" s="47" t="s">
        <v>1502</v>
      </c>
      <c r="I545" s="47" t="s">
        <v>1503</v>
      </c>
      <c r="J545" s="29">
        <v>1</v>
      </c>
      <c r="K545" s="19" t="s">
        <v>1471</v>
      </c>
      <c r="L545" s="20" t="s">
        <v>1472</v>
      </c>
      <c r="M545" s="28">
        <v>0</v>
      </c>
      <c r="N545" s="24">
        <v>0</v>
      </c>
      <c r="O545" s="24"/>
      <c r="P545" s="24"/>
      <c r="Q545" s="24"/>
      <c r="R545" s="24"/>
      <c r="S545" s="24"/>
      <c r="T545" s="24"/>
      <c r="U545" s="24"/>
      <c r="V545" s="24"/>
      <c r="W545" s="24"/>
      <c r="X545" s="24"/>
      <c r="Y545" s="24"/>
      <c r="Z545" s="24">
        <f t="shared" si="10"/>
        <v>0</v>
      </c>
      <c r="AA545" s="25"/>
      <c r="AB545" s="25"/>
      <c r="AC545" s="38" t="s">
        <v>1473</v>
      </c>
    </row>
    <row r="546" spans="2:29" s="27" customFormat="1" ht="66" hidden="1" x14ac:dyDescent="0.15">
      <c r="B546" s="151" t="s">
        <v>1207</v>
      </c>
      <c r="C546" s="14" t="s">
        <v>1466</v>
      </c>
      <c r="D546" s="14" t="s">
        <v>1481</v>
      </c>
      <c r="E546" s="14" t="s">
        <v>1482</v>
      </c>
      <c r="F546" s="15"/>
      <c r="G546" s="160" t="s">
        <v>1504</v>
      </c>
      <c r="H546" s="47" t="s">
        <v>1505</v>
      </c>
      <c r="I546" s="47" t="s">
        <v>1506</v>
      </c>
      <c r="J546" s="30" t="s">
        <v>57</v>
      </c>
      <c r="K546" s="19" t="s">
        <v>1471</v>
      </c>
      <c r="L546" s="20" t="s">
        <v>1472</v>
      </c>
      <c r="M546" s="28">
        <v>0</v>
      </c>
      <c r="N546" s="24">
        <v>0</v>
      </c>
      <c r="O546" s="24"/>
      <c r="P546" s="24"/>
      <c r="Q546" s="24"/>
      <c r="R546" s="24"/>
      <c r="S546" s="24"/>
      <c r="T546" s="24"/>
      <c r="U546" s="24"/>
      <c r="V546" s="24"/>
      <c r="W546" s="24"/>
      <c r="X546" s="24"/>
      <c r="Y546" s="24"/>
      <c r="Z546" s="24">
        <f t="shared" si="10"/>
        <v>0</v>
      </c>
      <c r="AA546" s="25"/>
      <c r="AB546" s="25"/>
      <c r="AC546" s="38" t="s">
        <v>1473</v>
      </c>
    </row>
    <row r="547" spans="2:29" s="27" customFormat="1" ht="74.25" hidden="1" x14ac:dyDescent="0.15">
      <c r="B547" s="151" t="s">
        <v>1207</v>
      </c>
      <c r="C547" s="14" t="s">
        <v>1466</v>
      </c>
      <c r="D547" s="14" t="s">
        <v>1481</v>
      </c>
      <c r="E547" s="14" t="s">
        <v>1482</v>
      </c>
      <c r="F547" s="15" t="s">
        <v>407</v>
      </c>
      <c r="G547" s="160" t="s">
        <v>1507</v>
      </c>
      <c r="H547" s="47" t="s">
        <v>1508</v>
      </c>
      <c r="I547" s="47" t="s">
        <v>1509</v>
      </c>
      <c r="J547" s="30" t="s">
        <v>57</v>
      </c>
      <c r="K547" s="19" t="s">
        <v>1471</v>
      </c>
      <c r="L547" s="20" t="s">
        <v>1472</v>
      </c>
      <c r="M547" s="28">
        <v>0</v>
      </c>
      <c r="N547" s="24">
        <v>0</v>
      </c>
      <c r="O547" s="24"/>
      <c r="P547" s="24"/>
      <c r="Q547" s="24"/>
      <c r="R547" s="24"/>
      <c r="S547" s="24"/>
      <c r="T547" s="24"/>
      <c r="U547" s="24"/>
      <c r="V547" s="24"/>
      <c r="W547" s="24"/>
      <c r="X547" s="24"/>
      <c r="Y547" s="24"/>
      <c r="Z547" s="24">
        <f t="shared" si="10"/>
        <v>0</v>
      </c>
      <c r="AA547" s="25"/>
      <c r="AB547" s="25"/>
      <c r="AC547" s="38" t="s">
        <v>1473</v>
      </c>
    </row>
    <row r="548" spans="2:29" s="27" customFormat="1" ht="61.5" hidden="1" x14ac:dyDescent="0.15">
      <c r="B548" s="151" t="s">
        <v>1207</v>
      </c>
      <c r="C548" s="14" t="s">
        <v>1466</v>
      </c>
      <c r="D548" s="14" t="s">
        <v>1481</v>
      </c>
      <c r="E548" s="14" t="s">
        <v>1482</v>
      </c>
      <c r="F548" s="15"/>
      <c r="G548" s="16"/>
      <c r="H548" s="47" t="s">
        <v>1510</v>
      </c>
      <c r="I548" s="47" t="s">
        <v>1511</v>
      </c>
      <c r="J548" s="29">
        <v>1</v>
      </c>
      <c r="K548" s="19" t="s">
        <v>1471</v>
      </c>
      <c r="L548" s="20" t="s">
        <v>1472</v>
      </c>
      <c r="M548" s="28">
        <v>0</v>
      </c>
      <c r="N548" s="24">
        <v>0</v>
      </c>
      <c r="O548" s="24"/>
      <c r="P548" s="24"/>
      <c r="Q548" s="24"/>
      <c r="R548" s="24"/>
      <c r="S548" s="24"/>
      <c r="T548" s="24"/>
      <c r="U548" s="24"/>
      <c r="V548" s="24"/>
      <c r="W548" s="24"/>
      <c r="X548" s="24"/>
      <c r="Y548" s="24"/>
      <c r="Z548" s="24">
        <f t="shared" si="10"/>
        <v>0</v>
      </c>
      <c r="AA548" s="25"/>
      <c r="AB548" s="25"/>
      <c r="AC548" s="38" t="s">
        <v>1473</v>
      </c>
    </row>
    <row r="549" spans="2:29" s="27" customFormat="1" ht="61.5" hidden="1" x14ac:dyDescent="0.15">
      <c r="B549" s="151" t="s">
        <v>1207</v>
      </c>
      <c r="C549" s="14" t="s">
        <v>1466</v>
      </c>
      <c r="D549" s="14" t="s">
        <v>1481</v>
      </c>
      <c r="E549" s="14" t="s">
        <v>1482</v>
      </c>
      <c r="F549" s="15"/>
      <c r="G549" s="16"/>
      <c r="H549" s="47" t="s">
        <v>1512</v>
      </c>
      <c r="I549" s="47" t="s">
        <v>1513</v>
      </c>
      <c r="J549" s="29">
        <v>1</v>
      </c>
      <c r="K549" s="19" t="s">
        <v>1471</v>
      </c>
      <c r="L549" s="20" t="s">
        <v>1472</v>
      </c>
      <c r="M549" s="28">
        <v>0</v>
      </c>
      <c r="N549" s="24">
        <v>0</v>
      </c>
      <c r="O549" s="24"/>
      <c r="P549" s="24"/>
      <c r="Q549" s="24"/>
      <c r="R549" s="24"/>
      <c r="S549" s="24"/>
      <c r="T549" s="24"/>
      <c r="U549" s="24"/>
      <c r="V549" s="24"/>
      <c r="W549" s="24"/>
      <c r="X549" s="24"/>
      <c r="Y549" s="24"/>
      <c r="Z549" s="24">
        <f t="shared" si="10"/>
        <v>0</v>
      </c>
      <c r="AA549" s="25"/>
      <c r="AB549" s="25"/>
      <c r="AC549" s="38" t="s">
        <v>1473</v>
      </c>
    </row>
    <row r="550" spans="2:29" s="27" customFormat="1" ht="61.5" hidden="1" x14ac:dyDescent="0.15">
      <c r="B550" s="151" t="s">
        <v>1207</v>
      </c>
      <c r="C550" s="14" t="s">
        <v>1466</v>
      </c>
      <c r="D550" s="14" t="s">
        <v>1481</v>
      </c>
      <c r="E550" s="14" t="s">
        <v>1482</v>
      </c>
      <c r="F550" s="15"/>
      <c r="G550" s="16"/>
      <c r="H550" s="47" t="s">
        <v>1514</v>
      </c>
      <c r="I550" s="47" t="s">
        <v>1515</v>
      </c>
      <c r="J550" s="29">
        <v>1</v>
      </c>
      <c r="K550" s="19" t="s">
        <v>1471</v>
      </c>
      <c r="L550" s="20" t="s">
        <v>1472</v>
      </c>
      <c r="M550" s="28">
        <v>0</v>
      </c>
      <c r="N550" s="24">
        <v>0</v>
      </c>
      <c r="O550" s="24"/>
      <c r="P550" s="24"/>
      <c r="Q550" s="24"/>
      <c r="R550" s="24"/>
      <c r="S550" s="24"/>
      <c r="T550" s="24"/>
      <c r="U550" s="24"/>
      <c r="V550" s="24"/>
      <c r="W550" s="24"/>
      <c r="X550" s="24"/>
      <c r="Y550" s="24"/>
      <c r="Z550" s="24">
        <f t="shared" si="10"/>
        <v>0</v>
      </c>
      <c r="AA550" s="25"/>
      <c r="AB550" s="25"/>
      <c r="AC550" s="38" t="s">
        <v>1473</v>
      </c>
    </row>
    <row r="551" spans="2:29" s="27" customFormat="1" ht="61.5" hidden="1" x14ac:dyDescent="0.15">
      <c r="B551" s="151" t="s">
        <v>1207</v>
      </c>
      <c r="C551" s="14" t="s">
        <v>1466</v>
      </c>
      <c r="D551" s="14" t="s">
        <v>1481</v>
      </c>
      <c r="E551" s="14" t="s">
        <v>1482</v>
      </c>
      <c r="F551" s="15"/>
      <c r="G551" s="16"/>
      <c r="H551" s="47" t="s">
        <v>1516</v>
      </c>
      <c r="I551" s="47" t="s">
        <v>1517</v>
      </c>
      <c r="J551" s="30" t="s">
        <v>57</v>
      </c>
      <c r="K551" s="19" t="s">
        <v>1471</v>
      </c>
      <c r="L551" s="20" t="s">
        <v>1472</v>
      </c>
      <c r="M551" s="28">
        <v>0</v>
      </c>
      <c r="N551" s="24">
        <v>0</v>
      </c>
      <c r="O551" s="24"/>
      <c r="P551" s="24"/>
      <c r="Q551" s="24"/>
      <c r="R551" s="24"/>
      <c r="S551" s="24"/>
      <c r="T551" s="24"/>
      <c r="U551" s="24"/>
      <c r="V551" s="24"/>
      <c r="W551" s="24"/>
      <c r="X551" s="24"/>
      <c r="Y551" s="24"/>
      <c r="Z551" s="24">
        <f t="shared" si="10"/>
        <v>0</v>
      </c>
      <c r="AA551" s="25"/>
      <c r="AB551" s="25"/>
      <c r="AC551" s="38" t="s">
        <v>1473</v>
      </c>
    </row>
    <row r="552" spans="2:29" s="27" customFormat="1" ht="61.5" hidden="1" x14ac:dyDescent="0.15">
      <c r="B552" s="151" t="s">
        <v>1207</v>
      </c>
      <c r="C552" s="14" t="s">
        <v>1466</v>
      </c>
      <c r="D552" s="14" t="s">
        <v>1481</v>
      </c>
      <c r="E552" s="14" t="s">
        <v>1482</v>
      </c>
      <c r="F552" s="15"/>
      <c r="G552" s="16"/>
      <c r="H552" s="47" t="s">
        <v>1518</v>
      </c>
      <c r="I552" s="47" t="s">
        <v>1519</v>
      </c>
      <c r="J552" s="29">
        <v>6</v>
      </c>
      <c r="K552" s="19" t="s">
        <v>1471</v>
      </c>
      <c r="L552" s="20" t="s">
        <v>1472</v>
      </c>
      <c r="M552" s="28">
        <v>0</v>
      </c>
      <c r="N552" s="24">
        <v>0</v>
      </c>
      <c r="O552" s="24"/>
      <c r="P552" s="24"/>
      <c r="Q552" s="24"/>
      <c r="R552" s="24"/>
      <c r="S552" s="24"/>
      <c r="T552" s="24"/>
      <c r="U552" s="24"/>
      <c r="V552" s="24"/>
      <c r="W552" s="24"/>
      <c r="X552" s="24"/>
      <c r="Y552" s="24"/>
      <c r="Z552" s="24">
        <f t="shared" si="10"/>
        <v>0</v>
      </c>
      <c r="AA552" s="25"/>
      <c r="AB552" s="25"/>
      <c r="AC552" s="38" t="s">
        <v>1473</v>
      </c>
    </row>
    <row r="553" spans="2:29" s="27" customFormat="1" ht="61.5" hidden="1" x14ac:dyDescent="0.15">
      <c r="B553" s="151" t="s">
        <v>1207</v>
      </c>
      <c r="C553" s="14" t="s">
        <v>1466</v>
      </c>
      <c r="D553" s="14" t="s">
        <v>1481</v>
      </c>
      <c r="E553" s="14" t="s">
        <v>1482</v>
      </c>
      <c r="F553" s="15"/>
      <c r="G553" s="16"/>
      <c r="H553" s="47" t="s">
        <v>1520</v>
      </c>
      <c r="I553" s="47" t="s">
        <v>1517</v>
      </c>
      <c r="J553" s="30" t="s">
        <v>57</v>
      </c>
      <c r="K553" s="19" t="s">
        <v>1471</v>
      </c>
      <c r="L553" s="20" t="s">
        <v>1472</v>
      </c>
      <c r="M553" s="28">
        <v>0</v>
      </c>
      <c r="N553" s="24">
        <v>0</v>
      </c>
      <c r="O553" s="24"/>
      <c r="P553" s="24"/>
      <c r="Q553" s="24"/>
      <c r="R553" s="24"/>
      <c r="S553" s="24"/>
      <c r="T553" s="24"/>
      <c r="U553" s="24"/>
      <c r="V553" s="24"/>
      <c r="W553" s="24"/>
      <c r="X553" s="24"/>
      <c r="Y553" s="166">
        <v>0</v>
      </c>
      <c r="Z553" s="24">
        <f t="shared" si="10"/>
        <v>0</v>
      </c>
      <c r="AA553" s="25"/>
      <c r="AB553" s="25"/>
      <c r="AC553" s="38" t="s">
        <v>1473</v>
      </c>
    </row>
    <row r="554" spans="2:29" s="27" customFormat="1" ht="61.5" hidden="1" x14ac:dyDescent="0.15">
      <c r="B554" s="151" t="s">
        <v>1207</v>
      </c>
      <c r="C554" s="14" t="s">
        <v>1466</v>
      </c>
      <c r="D554" s="14" t="s">
        <v>1481</v>
      </c>
      <c r="E554" s="14" t="s">
        <v>1482</v>
      </c>
      <c r="F554" s="15"/>
      <c r="G554" s="16"/>
      <c r="H554" s="47" t="s">
        <v>1521</v>
      </c>
      <c r="I554" s="47" t="s">
        <v>1522</v>
      </c>
      <c r="J554" s="30" t="s">
        <v>57</v>
      </c>
      <c r="K554" s="19" t="s">
        <v>1471</v>
      </c>
      <c r="L554" s="20" t="s">
        <v>1472</v>
      </c>
      <c r="M554" s="28">
        <v>0</v>
      </c>
      <c r="N554" s="24">
        <v>0</v>
      </c>
      <c r="O554" s="24"/>
      <c r="P554" s="24"/>
      <c r="Q554" s="24"/>
      <c r="R554" s="24"/>
      <c r="S554" s="24"/>
      <c r="T554" s="24"/>
      <c r="U554" s="24"/>
      <c r="V554" s="24"/>
      <c r="W554" s="24"/>
      <c r="X554" s="24"/>
      <c r="Y554" s="24"/>
      <c r="Z554" s="24">
        <f t="shared" si="10"/>
        <v>0</v>
      </c>
      <c r="AA554" s="25"/>
      <c r="AB554" s="25"/>
      <c r="AC554" s="38" t="s">
        <v>1473</v>
      </c>
    </row>
    <row r="555" spans="2:29" s="27" customFormat="1" ht="61.5" hidden="1" x14ac:dyDescent="0.15">
      <c r="B555" s="151" t="s">
        <v>1207</v>
      </c>
      <c r="C555" s="14" t="s">
        <v>1466</v>
      </c>
      <c r="D555" s="14" t="s">
        <v>1481</v>
      </c>
      <c r="E555" s="14" t="s">
        <v>1482</v>
      </c>
      <c r="F555" s="15">
        <v>20160680810070</v>
      </c>
      <c r="G555" s="160" t="s">
        <v>1523</v>
      </c>
      <c r="H555" s="47" t="s">
        <v>1524</v>
      </c>
      <c r="I555" s="47" t="s">
        <v>1525</v>
      </c>
      <c r="J555" s="30" t="s">
        <v>57</v>
      </c>
      <c r="K555" s="19" t="s">
        <v>1471</v>
      </c>
      <c r="L555" s="20" t="s">
        <v>1472</v>
      </c>
      <c r="M555" s="28">
        <v>0</v>
      </c>
      <c r="N555" s="24">
        <v>0</v>
      </c>
      <c r="O555" s="24"/>
      <c r="P555" s="24"/>
      <c r="Q555" s="24"/>
      <c r="R555" s="24"/>
      <c r="S555" s="24"/>
      <c r="T555" s="24"/>
      <c r="U555" s="24"/>
      <c r="V555" s="24"/>
      <c r="W555" s="24"/>
      <c r="X555" s="24"/>
      <c r="Y555" s="24"/>
      <c r="Z555" s="24">
        <f t="shared" si="10"/>
        <v>0</v>
      </c>
      <c r="AA555" s="25"/>
      <c r="AB555" s="25"/>
      <c r="AC555" s="38" t="s">
        <v>1473</v>
      </c>
    </row>
    <row r="556" spans="2:29" s="27" customFormat="1" ht="66" hidden="1" x14ac:dyDescent="0.15">
      <c r="B556" s="151" t="s">
        <v>1207</v>
      </c>
      <c r="C556" s="14" t="s">
        <v>1466</v>
      </c>
      <c r="D556" s="14" t="s">
        <v>1481</v>
      </c>
      <c r="E556" s="14" t="s">
        <v>1482</v>
      </c>
      <c r="F556" s="15"/>
      <c r="G556" s="16"/>
      <c r="H556" s="47" t="s">
        <v>1526</v>
      </c>
      <c r="I556" s="47" t="s">
        <v>1527</v>
      </c>
      <c r="J556" s="29">
        <v>1</v>
      </c>
      <c r="K556" s="19" t="s">
        <v>1471</v>
      </c>
      <c r="L556" s="20" t="s">
        <v>1472</v>
      </c>
      <c r="M556" s="28">
        <v>0</v>
      </c>
      <c r="N556" s="24">
        <v>0</v>
      </c>
      <c r="O556" s="24"/>
      <c r="P556" s="24"/>
      <c r="Q556" s="24"/>
      <c r="R556" s="24"/>
      <c r="S556" s="24"/>
      <c r="T556" s="24"/>
      <c r="U556" s="24"/>
      <c r="V556" s="24"/>
      <c r="W556" s="24"/>
      <c r="X556" s="24"/>
      <c r="Y556" s="24"/>
      <c r="Z556" s="24">
        <f t="shared" si="10"/>
        <v>0</v>
      </c>
      <c r="AA556" s="25"/>
      <c r="AB556" s="25"/>
      <c r="AC556" s="38" t="s">
        <v>1473</v>
      </c>
    </row>
    <row r="557" spans="2:29" s="27" customFormat="1" ht="61.5" hidden="1" x14ac:dyDescent="0.15">
      <c r="B557" s="151" t="s">
        <v>1207</v>
      </c>
      <c r="C557" s="14" t="s">
        <v>1466</v>
      </c>
      <c r="D557" s="14" t="s">
        <v>1481</v>
      </c>
      <c r="E557" s="14" t="s">
        <v>1482</v>
      </c>
      <c r="F557" s="15"/>
      <c r="G557" s="16"/>
      <c r="H557" s="47" t="s">
        <v>1528</v>
      </c>
      <c r="I557" s="47" t="s">
        <v>1529</v>
      </c>
      <c r="J557" s="30" t="s">
        <v>57</v>
      </c>
      <c r="K557" s="19" t="s">
        <v>1471</v>
      </c>
      <c r="L557" s="20" t="s">
        <v>1472</v>
      </c>
      <c r="M557" s="28">
        <v>0</v>
      </c>
      <c r="N557" s="24">
        <v>0</v>
      </c>
      <c r="O557" s="24"/>
      <c r="P557" s="24"/>
      <c r="Q557" s="24"/>
      <c r="R557" s="24"/>
      <c r="S557" s="24"/>
      <c r="T557" s="24"/>
      <c r="U557" s="24"/>
      <c r="V557" s="24"/>
      <c r="W557" s="24"/>
      <c r="X557" s="24"/>
      <c r="Y557" s="24"/>
      <c r="Z557" s="24">
        <f t="shared" si="10"/>
        <v>0</v>
      </c>
      <c r="AA557" s="25"/>
      <c r="AB557" s="25"/>
      <c r="AC557" s="38" t="s">
        <v>1473</v>
      </c>
    </row>
    <row r="558" spans="2:29" s="27" customFormat="1" ht="82.5" hidden="1" x14ac:dyDescent="0.15">
      <c r="B558" s="151" t="s">
        <v>1207</v>
      </c>
      <c r="C558" s="14" t="s">
        <v>1466</v>
      </c>
      <c r="D558" s="14" t="s">
        <v>1481</v>
      </c>
      <c r="E558" s="14" t="s">
        <v>1482</v>
      </c>
      <c r="F558" s="15"/>
      <c r="G558" s="160" t="s">
        <v>1530</v>
      </c>
      <c r="H558" s="47" t="s">
        <v>1531</v>
      </c>
      <c r="I558" s="47" t="s">
        <v>1532</v>
      </c>
      <c r="J558" s="29">
        <v>1</v>
      </c>
      <c r="K558" s="19" t="s">
        <v>1471</v>
      </c>
      <c r="L558" s="20" t="s">
        <v>1472</v>
      </c>
      <c r="M558" s="28">
        <v>400000000</v>
      </c>
      <c r="N558" s="24">
        <v>0</v>
      </c>
      <c r="O558" s="24"/>
      <c r="P558" s="24"/>
      <c r="Q558" s="24"/>
      <c r="R558" s="24"/>
      <c r="S558" s="24"/>
      <c r="T558" s="24"/>
      <c r="U558" s="24"/>
      <c r="V558" s="24"/>
      <c r="W558" s="24"/>
      <c r="X558" s="24"/>
      <c r="Y558" s="24"/>
      <c r="Z558" s="24">
        <f t="shared" si="10"/>
        <v>400000000</v>
      </c>
      <c r="AA558" s="25"/>
      <c r="AB558" s="25"/>
      <c r="AC558" s="38" t="s">
        <v>1473</v>
      </c>
    </row>
    <row r="559" spans="2:29" s="27" customFormat="1" ht="61.5" hidden="1" x14ac:dyDescent="0.15">
      <c r="B559" s="151" t="s">
        <v>1207</v>
      </c>
      <c r="C559" s="14" t="s">
        <v>1466</v>
      </c>
      <c r="D559" s="14" t="s">
        <v>1481</v>
      </c>
      <c r="E559" s="14" t="s">
        <v>1482</v>
      </c>
      <c r="F559" s="15"/>
      <c r="G559" s="16"/>
      <c r="H559" s="47" t="s">
        <v>1533</v>
      </c>
      <c r="I559" s="47" t="s">
        <v>410</v>
      </c>
      <c r="J559" s="30" t="s">
        <v>57</v>
      </c>
      <c r="K559" s="19" t="s">
        <v>1471</v>
      </c>
      <c r="L559" s="20" t="s">
        <v>1472</v>
      </c>
      <c r="M559" s="28">
        <v>0</v>
      </c>
      <c r="N559" s="24">
        <v>0</v>
      </c>
      <c r="O559" s="24"/>
      <c r="P559" s="24"/>
      <c r="Q559" s="24"/>
      <c r="R559" s="24"/>
      <c r="S559" s="24"/>
      <c r="T559" s="24"/>
      <c r="U559" s="24"/>
      <c r="V559" s="24"/>
      <c r="W559" s="24"/>
      <c r="X559" s="24"/>
      <c r="Y559" s="24"/>
      <c r="Z559" s="24">
        <f t="shared" ref="Z559:Z590" si="11">SUM(M559:Y559)</f>
        <v>0</v>
      </c>
      <c r="AA559" s="25"/>
      <c r="AB559" s="25"/>
      <c r="AC559" s="38" t="s">
        <v>1473</v>
      </c>
    </row>
    <row r="560" spans="2:29" s="27" customFormat="1" ht="61.5" hidden="1" x14ac:dyDescent="0.15">
      <c r="B560" s="151" t="s">
        <v>1207</v>
      </c>
      <c r="C560" s="14" t="s">
        <v>1466</v>
      </c>
      <c r="D560" s="14" t="s">
        <v>1481</v>
      </c>
      <c r="E560" s="14" t="s">
        <v>1482</v>
      </c>
      <c r="F560" s="15"/>
      <c r="G560" s="16"/>
      <c r="H560" s="47" t="s">
        <v>1534</v>
      </c>
      <c r="I560" s="47" t="s">
        <v>1535</v>
      </c>
      <c r="J560" s="29">
        <v>1</v>
      </c>
      <c r="K560" s="19" t="s">
        <v>1471</v>
      </c>
      <c r="L560" s="20" t="s">
        <v>1472</v>
      </c>
      <c r="M560" s="28">
        <v>0</v>
      </c>
      <c r="N560" s="24">
        <v>0</v>
      </c>
      <c r="O560" s="24"/>
      <c r="P560" s="24"/>
      <c r="Q560" s="24"/>
      <c r="R560" s="24"/>
      <c r="S560" s="24"/>
      <c r="T560" s="24"/>
      <c r="U560" s="24"/>
      <c r="V560" s="24"/>
      <c r="W560" s="24"/>
      <c r="X560" s="24"/>
      <c r="Y560" s="24"/>
      <c r="Z560" s="24">
        <f t="shared" si="11"/>
        <v>0</v>
      </c>
      <c r="AA560" s="25"/>
      <c r="AB560" s="25"/>
      <c r="AC560" s="38" t="s">
        <v>1473</v>
      </c>
    </row>
    <row r="561" spans="2:29" s="27" customFormat="1" ht="74.25" hidden="1" x14ac:dyDescent="0.15">
      <c r="B561" s="151" t="s">
        <v>1207</v>
      </c>
      <c r="C561" s="14" t="s">
        <v>1466</v>
      </c>
      <c r="D561" s="14" t="s">
        <v>1481</v>
      </c>
      <c r="E561" s="14" t="s">
        <v>1482</v>
      </c>
      <c r="F561" s="15"/>
      <c r="G561" s="16"/>
      <c r="H561" s="47" t="s">
        <v>1536</v>
      </c>
      <c r="I561" s="47" t="s">
        <v>1537</v>
      </c>
      <c r="J561" s="29">
        <v>1</v>
      </c>
      <c r="K561" s="19" t="s">
        <v>1471</v>
      </c>
      <c r="L561" s="20" t="s">
        <v>1472</v>
      </c>
      <c r="M561" s="28">
        <v>0</v>
      </c>
      <c r="N561" s="24">
        <v>0</v>
      </c>
      <c r="O561" s="24"/>
      <c r="P561" s="24"/>
      <c r="Q561" s="24"/>
      <c r="R561" s="24"/>
      <c r="S561" s="24"/>
      <c r="T561" s="24"/>
      <c r="U561" s="24"/>
      <c r="V561" s="24"/>
      <c r="W561" s="24"/>
      <c r="X561" s="24"/>
      <c r="Y561" s="24"/>
      <c r="Z561" s="24">
        <f t="shared" si="11"/>
        <v>0</v>
      </c>
      <c r="AA561" s="25"/>
      <c r="AB561" s="25"/>
      <c r="AC561" s="38" t="s">
        <v>1473</v>
      </c>
    </row>
    <row r="562" spans="2:29" s="27" customFormat="1" ht="61.5" hidden="1" x14ac:dyDescent="0.15">
      <c r="B562" s="151" t="s">
        <v>1207</v>
      </c>
      <c r="C562" s="14" t="s">
        <v>1466</v>
      </c>
      <c r="D562" s="14" t="s">
        <v>1481</v>
      </c>
      <c r="E562" s="14" t="s">
        <v>1482</v>
      </c>
      <c r="F562" s="15"/>
      <c r="G562" s="16"/>
      <c r="H562" s="47" t="s">
        <v>1538</v>
      </c>
      <c r="I562" s="47" t="s">
        <v>1539</v>
      </c>
      <c r="J562" s="30" t="s">
        <v>57</v>
      </c>
      <c r="K562" s="19" t="s">
        <v>1471</v>
      </c>
      <c r="L562" s="20" t="s">
        <v>1472</v>
      </c>
      <c r="M562" s="28">
        <v>0</v>
      </c>
      <c r="N562" s="24">
        <v>0</v>
      </c>
      <c r="O562" s="24"/>
      <c r="P562" s="24"/>
      <c r="Q562" s="24"/>
      <c r="R562" s="24"/>
      <c r="S562" s="24"/>
      <c r="T562" s="24"/>
      <c r="U562" s="24"/>
      <c r="V562" s="24"/>
      <c r="W562" s="24"/>
      <c r="X562" s="24"/>
      <c r="Y562" s="24"/>
      <c r="Z562" s="24">
        <f t="shared" si="11"/>
        <v>0</v>
      </c>
      <c r="AA562" s="25"/>
      <c r="AB562" s="25"/>
      <c r="AC562" s="38" t="s">
        <v>1473</v>
      </c>
    </row>
    <row r="563" spans="2:29" s="27" customFormat="1" ht="74.25" hidden="1" x14ac:dyDescent="0.15">
      <c r="B563" s="151" t="s">
        <v>1207</v>
      </c>
      <c r="C563" s="14" t="s">
        <v>1466</v>
      </c>
      <c r="D563" s="14" t="s">
        <v>1481</v>
      </c>
      <c r="E563" s="14" t="s">
        <v>1482</v>
      </c>
      <c r="F563" s="15"/>
      <c r="G563" s="16"/>
      <c r="H563" s="41" t="s">
        <v>1540</v>
      </c>
      <c r="I563" s="72" t="s">
        <v>1541</v>
      </c>
      <c r="J563" s="30" t="s">
        <v>57</v>
      </c>
      <c r="K563" s="19" t="s">
        <v>1471</v>
      </c>
      <c r="L563" s="20" t="s">
        <v>1472</v>
      </c>
      <c r="M563" s="28">
        <v>0</v>
      </c>
      <c r="N563" s="24">
        <v>0</v>
      </c>
      <c r="O563" s="24"/>
      <c r="P563" s="24"/>
      <c r="Q563" s="24"/>
      <c r="R563" s="24"/>
      <c r="S563" s="24"/>
      <c r="T563" s="24"/>
      <c r="U563" s="24"/>
      <c r="V563" s="24"/>
      <c r="W563" s="24"/>
      <c r="X563" s="24"/>
      <c r="Y563" s="24"/>
      <c r="Z563" s="24">
        <f t="shared" si="11"/>
        <v>0</v>
      </c>
      <c r="AA563" s="25"/>
      <c r="AB563" s="25"/>
      <c r="AC563" s="38" t="s">
        <v>1473</v>
      </c>
    </row>
    <row r="564" spans="2:29" s="27" customFormat="1" ht="61.15" hidden="1" customHeight="1" x14ac:dyDescent="0.15">
      <c r="B564" s="151" t="s">
        <v>1207</v>
      </c>
      <c r="C564" s="14" t="s">
        <v>1466</v>
      </c>
      <c r="D564" s="14" t="s">
        <v>1542</v>
      </c>
      <c r="E564" s="14" t="s">
        <v>1543</v>
      </c>
      <c r="F564" s="15">
        <v>20160680810008</v>
      </c>
      <c r="G564" s="160" t="s">
        <v>1544</v>
      </c>
      <c r="H564" s="41" t="s">
        <v>1545</v>
      </c>
      <c r="I564" s="72" t="s">
        <v>1546</v>
      </c>
      <c r="J564" s="29">
        <v>1</v>
      </c>
      <c r="K564" s="19" t="s">
        <v>1471</v>
      </c>
      <c r="L564" s="20" t="s">
        <v>1472</v>
      </c>
      <c r="M564" s="65">
        <v>4608181824.2700005</v>
      </c>
      <c r="N564" s="24">
        <v>0</v>
      </c>
      <c r="O564" s="24"/>
      <c r="P564" s="24"/>
      <c r="Q564" s="24"/>
      <c r="R564" s="24"/>
      <c r="S564" s="24"/>
      <c r="T564" s="24"/>
      <c r="U564" s="24"/>
      <c r="V564" s="24"/>
      <c r="W564" s="24"/>
      <c r="X564" s="24"/>
      <c r="Y564" s="24"/>
      <c r="Z564" s="24">
        <f t="shared" si="11"/>
        <v>4608181824.2700005</v>
      </c>
      <c r="AA564" s="25"/>
      <c r="AB564" s="25"/>
      <c r="AC564" s="38" t="s">
        <v>1473</v>
      </c>
    </row>
    <row r="565" spans="2:29" s="27" customFormat="1" ht="82.5" hidden="1" x14ac:dyDescent="0.15">
      <c r="B565" s="151" t="s">
        <v>1207</v>
      </c>
      <c r="C565" s="14" t="s">
        <v>1466</v>
      </c>
      <c r="D565" s="14" t="s">
        <v>1542</v>
      </c>
      <c r="E565" s="14" t="s">
        <v>1543</v>
      </c>
      <c r="F565" s="15">
        <v>20160680810106</v>
      </c>
      <c r="G565" s="160" t="s">
        <v>1547</v>
      </c>
      <c r="H565" s="41" t="s">
        <v>1545</v>
      </c>
      <c r="I565" s="72" t="s">
        <v>1546</v>
      </c>
      <c r="J565" s="30" t="s">
        <v>57</v>
      </c>
      <c r="K565" s="19" t="s">
        <v>1471</v>
      </c>
      <c r="L565" s="20" t="s">
        <v>1472</v>
      </c>
      <c r="M565" s="165">
        <v>100000000</v>
      </c>
      <c r="N565" s="24">
        <v>0</v>
      </c>
      <c r="O565" s="24"/>
      <c r="P565" s="24"/>
      <c r="Q565" s="24"/>
      <c r="R565" s="167">
        <v>3168397614</v>
      </c>
      <c r="S565" s="24"/>
      <c r="T565" s="24"/>
      <c r="U565" s="24"/>
      <c r="V565" s="24"/>
      <c r="W565" s="24"/>
      <c r="X565" s="24"/>
      <c r="Y565" s="24"/>
      <c r="Z565" s="24">
        <f t="shared" si="11"/>
        <v>3268397614</v>
      </c>
      <c r="AA565" s="25"/>
      <c r="AB565" s="25"/>
      <c r="AC565" s="38" t="s">
        <v>1473</v>
      </c>
    </row>
    <row r="566" spans="2:29" s="27" customFormat="1" ht="61.5" hidden="1" x14ac:dyDescent="0.15">
      <c r="B566" s="151" t="s">
        <v>1207</v>
      </c>
      <c r="C566" s="14" t="s">
        <v>1466</v>
      </c>
      <c r="D566" s="14" t="s">
        <v>1542</v>
      </c>
      <c r="E566" s="14" t="s">
        <v>1543</v>
      </c>
      <c r="F566" s="15"/>
      <c r="G566" s="16"/>
      <c r="H566" s="41" t="s">
        <v>1548</v>
      </c>
      <c r="I566" s="47" t="s">
        <v>1499</v>
      </c>
      <c r="J566" s="30" t="s">
        <v>57</v>
      </c>
      <c r="K566" s="19" t="s">
        <v>1471</v>
      </c>
      <c r="L566" s="20" t="s">
        <v>1472</v>
      </c>
      <c r="M566" s="28">
        <v>0</v>
      </c>
      <c r="N566" s="24">
        <v>0</v>
      </c>
      <c r="O566" s="24"/>
      <c r="P566" s="24"/>
      <c r="Q566" s="24"/>
      <c r="R566" s="24"/>
      <c r="S566" s="24"/>
      <c r="T566" s="24"/>
      <c r="U566" s="24"/>
      <c r="V566" s="24"/>
      <c r="W566" s="24"/>
      <c r="X566" s="24"/>
      <c r="Y566" s="24"/>
      <c r="Z566" s="24">
        <f t="shared" si="11"/>
        <v>0</v>
      </c>
      <c r="AA566" s="25"/>
      <c r="AB566" s="25"/>
      <c r="AC566" s="38" t="s">
        <v>1473</v>
      </c>
    </row>
    <row r="567" spans="2:29" s="27" customFormat="1" ht="74.25" hidden="1" x14ac:dyDescent="0.15">
      <c r="B567" s="151" t="s">
        <v>1207</v>
      </c>
      <c r="C567" s="14" t="s">
        <v>1466</v>
      </c>
      <c r="D567" s="14" t="s">
        <v>1542</v>
      </c>
      <c r="E567" s="14" t="s">
        <v>1543</v>
      </c>
      <c r="F567" s="15">
        <v>20160680810120</v>
      </c>
      <c r="G567" s="160" t="s">
        <v>1549</v>
      </c>
      <c r="H567" s="41" t="s">
        <v>1550</v>
      </c>
      <c r="I567" s="47" t="s">
        <v>1551</v>
      </c>
      <c r="J567" s="30" t="s">
        <v>57</v>
      </c>
      <c r="K567" s="19" t="s">
        <v>1471</v>
      </c>
      <c r="L567" s="20" t="s">
        <v>1472</v>
      </c>
      <c r="M567" s="28">
        <v>0</v>
      </c>
      <c r="N567" s="24">
        <v>0</v>
      </c>
      <c r="O567" s="24"/>
      <c r="P567" s="24"/>
      <c r="Q567" s="24"/>
      <c r="R567" s="24"/>
      <c r="S567" s="24"/>
      <c r="T567" s="24"/>
      <c r="U567" s="24"/>
      <c r="V567" s="24"/>
      <c r="W567" s="24"/>
      <c r="X567" s="24"/>
      <c r="Y567" s="24"/>
      <c r="Z567" s="24">
        <f t="shared" si="11"/>
        <v>0</v>
      </c>
      <c r="AA567" s="25"/>
      <c r="AB567" s="25"/>
      <c r="AC567" s="38" t="s">
        <v>1473</v>
      </c>
    </row>
    <row r="568" spans="2:29" s="27" customFormat="1" ht="61.5" hidden="1" x14ac:dyDescent="0.15">
      <c r="B568" s="151" t="s">
        <v>1207</v>
      </c>
      <c r="C568" s="14" t="s">
        <v>1466</v>
      </c>
      <c r="D568" s="14" t="s">
        <v>1542</v>
      </c>
      <c r="E568" s="14" t="s">
        <v>1543</v>
      </c>
      <c r="F568" s="15"/>
      <c r="G568" s="16"/>
      <c r="H568" s="41" t="s">
        <v>1552</v>
      </c>
      <c r="I568" s="47" t="s">
        <v>1553</v>
      </c>
      <c r="J568" s="30" t="s">
        <v>57</v>
      </c>
      <c r="K568" s="19" t="s">
        <v>1471</v>
      </c>
      <c r="L568" s="20" t="s">
        <v>1472</v>
      </c>
      <c r="M568" s="28">
        <v>0</v>
      </c>
      <c r="N568" s="24">
        <v>0</v>
      </c>
      <c r="O568" s="24"/>
      <c r="P568" s="24"/>
      <c r="Q568" s="24"/>
      <c r="R568" s="24"/>
      <c r="S568" s="24"/>
      <c r="T568" s="24"/>
      <c r="U568" s="24"/>
      <c r="V568" s="24"/>
      <c r="W568" s="24"/>
      <c r="X568" s="24"/>
      <c r="Y568" s="24"/>
      <c r="Z568" s="24">
        <f t="shared" si="11"/>
        <v>0</v>
      </c>
      <c r="AA568" s="25"/>
      <c r="AB568" s="25"/>
      <c r="AC568" s="38" t="s">
        <v>1473</v>
      </c>
    </row>
    <row r="569" spans="2:29" s="27" customFormat="1" ht="61.5" hidden="1" x14ac:dyDescent="0.15">
      <c r="B569" s="151" t="s">
        <v>1207</v>
      </c>
      <c r="C569" s="14" t="s">
        <v>1466</v>
      </c>
      <c r="D569" s="14" t="s">
        <v>1542</v>
      </c>
      <c r="E569" s="14" t="s">
        <v>1543</v>
      </c>
      <c r="F569" s="15"/>
      <c r="G569" s="16"/>
      <c r="H569" s="41" t="s">
        <v>1554</v>
      </c>
      <c r="I569" s="72" t="s">
        <v>1555</v>
      </c>
      <c r="J569" s="30" t="s">
        <v>57</v>
      </c>
      <c r="K569" s="19" t="s">
        <v>1471</v>
      </c>
      <c r="L569" s="20" t="s">
        <v>1472</v>
      </c>
      <c r="M569" s="28">
        <v>0</v>
      </c>
      <c r="N569" s="24">
        <v>0</v>
      </c>
      <c r="O569" s="24"/>
      <c r="P569" s="24"/>
      <c r="Q569" s="24"/>
      <c r="R569" s="24"/>
      <c r="S569" s="24"/>
      <c r="T569" s="24"/>
      <c r="U569" s="24"/>
      <c r="V569" s="24"/>
      <c r="W569" s="24"/>
      <c r="X569" s="24"/>
      <c r="Y569" s="24">
        <v>0</v>
      </c>
      <c r="Z569" s="24">
        <f t="shared" si="11"/>
        <v>0</v>
      </c>
      <c r="AA569" s="25"/>
      <c r="AB569" s="25"/>
      <c r="AC569" s="38" t="s">
        <v>1473</v>
      </c>
    </row>
    <row r="570" spans="2:29" s="27" customFormat="1" ht="61.5" hidden="1" x14ac:dyDescent="0.15">
      <c r="B570" s="151" t="s">
        <v>1207</v>
      </c>
      <c r="C570" s="14" t="s">
        <v>1466</v>
      </c>
      <c r="D570" s="14" t="s">
        <v>1542</v>
      </c>
      <c r="E570" s="14" t="s">
        <v>1543</v>
      </c>
      <c r="F570" s="15"/>
      <c r="G570" s="16"/>
      <c r="H570" s="72" t="s">
        <v>1556</v>
      </c>
      <c r="I570" s="72" t="s">
        <v>1557</v>
      </c>
      <c r="J570" s="30" t="s">
        <v>57</v>
      </c>
      <c r="K570" s="19" t="s">
        <v>1471</v>
      </c>
      <c r="L570" s="20" t="s">
        <v>1472</v>
      </c>
      <c r="M570" s="28">
        <v>0</v>
      </c>
      <c r="N570" s="24">
        <v>0</v>
      </c>
      <c r="O570" s="24"/>
      <c r="P570" s="24"/>
      <c r="Q570" s="24"/>
      <c r="R570" s="24"/>
      <c r="S570" s="24"/>
      <c r="T570" s="24"/>
      <c r="U570" s="24"/>
      <c r="V570" s="24"/>
      <c r="W570" s="24"/>
      <c r="X570" s="24"/>
      <c r="Y570" s="24">
        <v>15000000000</v>
      </c>
      <c r="Z570" s="24">
        <f t="shared" si="11"/>
        <v>15000000000</v>
      </c>
      <c r="AA570" s="25"/>
      <c r="AB570" s="25"/>
      <c r="AC570" s="38" t="s">
        <v>1473</v>
      </c>
    </row>
    <row r="571" spans="2:29" s="27" customFormat="1" ht="61.5" hidden="1" x14ac:dyDescent="0.15">
      <c r="B571" s="151" t="s">
        <v>1207</v>
      </c>
      <c r="C571" s="14" t="s">
        <v>1466</v>
      </c>
      <c r="D571" s="14" t="s">
        <v>1542</v>
      </c>
      <c r="E571" s="14" t="s">
        <v>1543</v>
      </c>
      <c r="F571" s="15"/>
      <c r="G571" s="16"/>
      <c r="H571" s="72" t="s">
        <v>1558</v>
      </c>
      <c r="I571" s="72" t="s">
        <v>1559</v>
      </c>
      <c r="J571" s="29">
        <v>2</v>
      </c>
      <c r="K571" s="19" t="s">
        <v>1471</v>
      </c>
      <c r="L571" s="20" t="s">
        <v>1472</v>
      </c>
      <c r="M571" s="28">
        <v>0</v>
      </c>
      <c r="N571" s="24">
        <v>0</v>
      </c>
      <c r="O571" s="24"/>
      <c r="P571" s="24"/>
      <c r="Q571" s="24"/>
      <c r="R571" s="24"/>
      <c r="S571" s="24"/>
      <c r="T571" s="24"/>
      <c r="U571" s="24"/>
      <c r="V571" s="24"/>
      <c r="W571" s="24"/>
      <c r="X571" s="24"/>
      <c r="Y571" s="24"/>
      <c r="Z571" s="24">
        <f t="shared" si="11"/>
        <v>0</v>
      </c>
      <c r="AA571" s="25"/>
      <c r="AB571" s="25"/>
      <c r="AC571" s="38" t="s">
        <v>1473</v>
      </c>
    </row>
    <row r="572" spans="2:29" s="27" customFormat="1" ht="99" hidden="1" x14ac:dyDescent="0.15">
      <c r="B572" s="151" t="s">
        <v>1207</v>
      </c>
      <c r="C572" s="14" t="s">
        <v>1466</v>
      </c>
      <c r="D572" s="14" t="s">
        <v>1542</v>
      </c>
      <c r="E572" s="14" t="s">
        <v>1543</v>
      </c>
      <c r="F572" s="15">
        <v>20160680810133</v>
      </c>
      <c r="G572" s="16" t="s">
        <v>1560</v>
      </c>
      <c r="H572" s="72" t="s">
        <v>1561</v>
      </c>
      <c r="I572" s="72" t="s">
        <v>1562</v>
      </c>
      <c r="J572" s="29">
        <v>1</v>
      </c>
      <c r="K572" s="19" t="s">
        <v>1471</v>
      </c>
      <c r="L572" s="20" t="s">
        <v>1472</v>
      </c>
      <c r="M572" s="28">
        <v>280000000</v>
      </c>
      <c r="N572" s="24">
        <v>0</v>
      </c>
      <c r="O572" s="24"/>
      <c r="P572" s="24"/>
      <c r="Q572" s="24"/>
      <c r="R572" s="24"/>
      <c r="S572" s="24"/>
      <c r="T572" s="24"/>
      <c r="U572" s="24"/>
      <c r="V572" s="24"/>
      <c r="W572" s="24"/>
      <c r="X572" s="24"/>
      <c r="Y572" s="24"/>
      <c r="Z572" s="24">
        <f t="shared" si="11"/>
        <v>280000000</v>
      </c>
      <c r="AA572" s="25"/>
      <c r="AB572" s="25"/>
      <c r="AC572" s="38" t="s">
        <v>1473</v>
      </c>
    </row>
    <row r="573" spans="2:29" s="27" customFormat="1" ht="66" hidden="1" x14ac:dyDescent="0.15">
      <c r="B573" s="151" t="s">
        <v>1207</v>
      </c>
      <c r="C573" s="14" t="s">
        <v>1466</v>
      </c>
      <c r="D573" s="14" t="s">
        <v>1542</v>
      </c>
      <c r="E573" s="14" t="s">
        <v>1543</v>
      </c>
      <c r="F573" s="15"/>
      <c r="G573" s="16"/>
      <c r="H573" s="41" t="s">
        <v>1563</v>
      </c>
      <c r="I573" s="47" t="s">
        <v>1564</v>
      </c>
      <c r="J573" s="29">
        <v>7</v>
      </c>
      <c r="K573" s="19" t="s">
        <v>1471</v>
      </c>
      <c r="L573" s="20" t="s">
        <v>1472</v>
      </c>
      <c r="M573" s="28">
        <v>0</v>
      </c>
      <c r="N573" s="24">
        <v>0</v>
      </c>
      <c r="O573" s="24"/>
      <c r="P573" s="24"/>
      <c r="Q573" s="24"/>
      <c r="R573" s="24"/>
      <c r="S573" s="24"/>
      <c r="T573" s="24"/>
      <c r="U573" s="24"/>
      <c r="V573" s="24"/>
      <c r="W573" s="24"/>
      <c r="X573" s="24"/>
      <c r="Y573" s="24"/>
      <c r="Z573" s="24">
        <f t="shared" si="11"/>
        <v>0</v>
      </c>
      <c r="AA573" s="25"/>
      <c r="AB573" s="25"/>
      <c r="AC573" s="38" t="s">
        <v>1473</v>
      </c>
    </row>
    <row r="574" spans="2:29" s="27" customFormat="1" ht="61.5" hidden="1" x14ac:dyDescent="0.15">
      <c r="B574" s="151" t="s">
        <v>1207</v>
      </c>
      <c r="C574" s="14" t="s">
        <v>1466</v>
      </c>
      <c r="D574" s="14" t="s">
        <v>1542</v>
      </c>
      <c r="E574" s="14" t="s">
        <v>1543</v>
      </c>
      <c r="F574" s="15"/>
      <c r="G574" s="16"/>
      <c r="H574" s="41" t="s">
        <v>1554</v>
      </c>
      <c r="I574" s="47" t="s">
        <v>1565</v>
      </c>
      <c r="J574" s="30" t="s">
        <v>57</v>
      </c>
      <c r="K574" s="19" t="s">
        <v>1471</v>
      </c>
      <c r="L574" s="20" t="s">
        <v>1472</v>
      </c>
      <c r="M574" s="28">
        <v>0</v>
      </c>
      <c r="N574" s="24">
        <v>0</v>
      </c>
      <c r="O574" s="24"/>
      <c r="P574" s="24"/>
      <c r="Q574" s="24"/>
      <c r="R574" s="24"/>
      <c r="S574" s="24"/>
      <c r="T574" s="24"/>
      <c r="U574" s="24"/>
      <c r="V574" s="24"/>
      <c r="W574" s="24"/>
      <c r="X574" s="24"/>
      <c r="Y574" s="24"/>
      <c r="Z574" s="24">
        <f t="shared" si="11"/>
        <v>0</v>
      </c>
      <c r="AA574" s="25"/>
      <c r="AB574" s="25"/>
      <c r="AC574" s="38" t="s">
        <v>1473</v>
      </c>
    </row>
    <row r="575" spans="2:29" s="27" customFormat="1" ht="61.5" hidden="1" x14ac:dyDescent="0.15">
      <c r="B575" s="151" t="s">
        <v>1207</v>
      </c>
      <c r="C575" s="14" t="s">
        <v>1466</v>
      </c>
      <c r="D575" s="14" t="s">
        <v>1542</v>
      </c>
      <c r="E575" s="14" t="s">
        <v>1543</v>
      </c>
      <c r="F575" s="15"/>
      <c r="G575" s="16"/>
      <c r="H575" s="41" t="s">
        <v>1566</v>
      </c>
      <c r="I575" s="47" t="s">
        <v>287</v>
      </c>
      <c r="J575" s="29">
        <v>1</v>
      </c>
      <c r="K575" s="19" t="s">
        <v>1471</v>
      </c>
      <c r="L575" s="20" t="s">
        <v>1472</v>
      </c>
      <c r="M575" s="28">
        <v>0</v>
      </c>
      <c r="N575" s="24">
        <v>0</v>
      </c>
      <c r="O575" s="24"/>
      <c r="P575" s="24"/>
      <c r="Q575" s="24"/>
      <c r="R575" s="24"/>
      <c r="S575" s="24"/>
      <c r="T575" s="24"/>
      <c r="U575" s="24"/>
      <c r="V575" s="24"/>
      <c r="W575" s="24"/>
      <c r="X575" s="24"/>
      <c r="Y575" s="24"/>
      <c r="Z575" s="24">
        <f t="shared" si="11"/>
        <v>0</v>
      </c>
      <c r="AA575" s="25"/>
      <c r="AB575" s="25"/>
      <c r="AC575" s="38" t="s">
        <v>1473</v>
      </c>
    </row>
    <row r="576" spans="2:29" s="27" customFormat="1" ht="90.75" hidden="1" x14ac:dyDescent="0.15">
      <c r="B576" s="151" t="s">
        <v>1207</v>
      </c>
      <c r="C576" s="14" t="s">
        <v>1466</v>
      </c>
      <c r="D576" s="14" t="s">
        <v>1542</v>
      </c>
      <c r="E576" s="14" t="s">
        <v>1543</v>
      </c>
      <c r="F576" s="15">
        <v>20160680810011</v>
      </c>
      <c r="G576" s="160" t="s">
        <v>1567</v>
      </c>
      <c r="H576" s="41" t="s">
        <v>1568</v>
      </c>
      <c r="I576" s="47" t="s">
        <v>1569</v>
      </c>
      <c r="J576" s="29">
        <v>39453</v>
      </c>
      <c r="K576" s="19" t="s">
        <v>1471</v>
      </c>
      <c r="L576" s="20" t="s">
        <v>1472</v>
      </c>
      <c r="M576" s="28">
        <v>148000000</v>
      </c>
      <c r="N576" s="24">
        <v>0</v>
      </c>
      <c r="O576" s="24"/>
      <c r="P576" s="24"/>
      <c r="Q576" s="24"/>
      <c r="R576" s="24"/>
      <c r="S576" s="24"/>
      <c r="T576" s="24"/>
      <c r="U576" s="24"/>
      <c r="V576" s="24"/>
      <c r="W576" s="24"/>
      <c r="X576" s="24"/>
      <c r="Y576" s="24"/>
      <c r="Z576" s="24">
        <f t="shared" si="11"/>
        <v>148000000</v>
      </c>
      <c r="AA576" s="25"/>
      <c r="AB576" s="25"/>
      <c r="AC576" s="38" t="s">
        <v>1473</v>
      </c>
    </row>
    <row r="577" spans="2:29" s="27" customFormat="1" ht="82.5" hidden="1" x14ac:dyDescent="0.15">
      <c r="B577" s="151" t="s">
        <v>1207</v>
      </c>
      <c r="C577" s="14" t="s">
        <v>1466</v>
      </c>
      <c r="D577" s="14" t="s">
        <v>1542</v>
      </c>
      <c r="E577" s="14" t="s">
        <v>1543</v>
      </c>
      <c r="F577" s="15">
        <v>20160680810006</v>
      </c>
      <c r="G577" s="160" t="s">
        <v>1570</v>
      </c>
      <c r="H577" s="41" t="s">
        <v>1568</v>
      </c>
      <c r="I577" s="47" t="s">
        <v>1569</v>
      </c>
      <c r="J577" s="29">
        <v>39453</v>
      </c>
      <c r="K577" s="19" t="s">
        <v>1471</v>
      </c>
      <c r="L577" s="20" t="s">
        <v>1472</v>
      </c>
      <c r="M577" s="28">
        <v>0</v>
      </c>
      <c r="N577" s="24">
        <v>0</v>
      </c>
      <c r="O577" s="24"/>
      <c r="P577" s="24"/>
      <c r="Q577" s="24"/>
      <c r="R577" s="167">
        <f>69698720269+7353591439+805006717+3465183125</f>
        <v>81322501550</v>
      </c>
      <c r="S577" s="24"/>
      <c r="T577" s="24"/>
      <c r="U577" s="24"/>
      <c r="V577" s="24"/>
      <c r="W577" s="24"/>
      <c r="X577" s="24"/>
      <c r="Y577" s="24"/>
      <c r="Z577" s="24">
        <f t="shared" si="11"/>
        <v>81322501550</v>
      </c>
      <c r="AA577" s="25"/>
      <c r="AB577" s="25"/>
      <c r="AC577" s="38" t="s">
        <v>1473</v>
      </c>
    </row>
    <row r="578" spans="2:29" s="27" customFormat="1" ht="52.15" hidden="1" customHeight="1" x14ac:dyDescent="0.15">
      <c r="B578" s="151" t="s">
        <v>1207</v>
      </c>
      <c r="C578" s="14" t="s">
        <v>1466</v>
      </c>
      <c r="D578" s="14" t="s">
        <v>1542</v>
      </c>
      <c r="E578" s="14" t="s">
        <v>1543</v>
      </c>
      <c r="F578" s="15">
        <v>20160680810043</v>
      </c>
      <c r="G578" s="160" t="s">
        <v>1571</v>
      </c>
      <c r="H578" s="41" t="s">
        <v>1568</v>
      </c>
      <c r="I578" s="47" t="s">
        <v>1569</v>
      </c>
      <c r="J578" s="29">
        <v>39453</v>
      </c>
      <c r="K578" s="19" t="s">
        <v>1471</v>
      </c>
      <c r="L578" s="20" t="s">
        <v>1472</v>
      </c>
      <c r="M578" s="21">
        <v>5139024118</v>
      </c>
      <c r="N578" s="24">
        <v>0</v>
      </c>
      <c r="O578" s="24"/>
      <c r="P578" s="24"/>
      <c r="Q578" s="24"/>
      <c r="R578" s="24"/>
      <c r="S578" s="24"/>
      <c r="T578" s="24"/>
      <c r="U578" s="24"/>
      <c r="V578" s="24"/>
      <c r="W578" s="24"/>
      <c r="X578" s="24"/>
      <c r="Y578" s="24"/>
      <c r="Z578" s="24">
        <f t="shared" si="11"/>
        <v>5139024118</v>
      </c>
      <c r="AA578" s="25"/>
      <c r="AB578" s="25"/>
      <c r="AC578" s="38" t="s">
        <v>1473</v>
      </c>
    </row>
    <row r="579" spans="2:29" s="27" customFormat="1" ht="52.15" hidden="1" customHeight="1" x14ac:dyDescent="0.15">
      <c r="B579" s="151" t="s">
        <v>1207</v>
      </c>
      <c r="C579" s="14" t="s">
        <v>1466</v>
      </c>
      <c r="D579" s="14" t="s">
        <v>1542</v>
      </c>
      <c r="E579" s="14" t="s">
        <v>1543</v>
      </c>
      <c r="F579" s="15">
        <v>20160680810042</v>
      </c>
      <c r="G579" s="160" t="s">
        <v>1572</v>
      </c>
      <c r="H579" s="41" t="s">
        <v>1568</v>
      </c>
      <c r="I579" s="47" t="s">
        <v>1569</v>
      </c>
      <c r="J579" s="29">
        <v>39453</v>
      </c>
      <c r="K579" s="19" t="s">
        <v>1471</v>
      </c>
      <c r="L579" s="20" t="s">
        <v>1472</v>
      </c>
      <c r="M579" s="168">
        <f>7341761992.46+1268772200.13</f>
        <v>8610534192.5900002</v>
      </c>
      <c r="N579" s="24">
        <v>0</v>
      </c>
      <c r="O579" s="24"/>
      <c r="P579" s="24"/>
      <c r="Q579" s="24"/>
      <c r="R579" s="24"/>
      <c r="S579" s="24"/>
      <c r="T579" s="24"/>
      <c r="U579" s="24"/>
      <c r="V579" s="24"/>
      <c r="W579" s="24"/>
      <c r="X579" s="24"/>
      <c r="Y579" s="24"/>
      <c r="Z579" s="24">
        <f t="shared" si="11"/>
        <v>8610534192.5900002</v>
      </c>
      <c r="AA579" s="25"/>
      <c r="AB579" s="25"/>
      <c r="AC579" s="38" t="s">
        <v>1473</v>
      </c>
    </row>
    <row r="580" spans="2:29" s="27" customFormat="1" ht="66" hidden="1" x14ac:dyDescent="0.15">
      <c r="B580" s="151" t="s">
        <v>1207</v>
      </c>
      <c r="C580" s="14" t="s">
        <v>1466</v>
      </c>
      <c r="D580" s="14" t="s">
        <v>1542</v>
      </c>
      <c r="E580" s="14" t="s">
        <v>1543</v>
      </c>
      <c r="F580" s="15"/>
      <c r="G580" s="160" t="s">
        <v>1573</v>
      </c>
      <c r="H580" s="41" t="s">
        <v>1568</v>
      </c>
      <c r="I580" s="47" t="s">
        <v>1569</v>
      </c>
      <c r="J580" s="29">
        <v>39453</v>
      </c>
      <c r="K580" s="19" t="s">
        <v>1471</v>
      </c>
      <c r="L580" s="20" t="s">
        <v>1472</v>
      </c>
      <c r="M580" s="165"/>
      <c r="N580" s="24">
        <v>0</v>
      </c>
      <c r="O580" s="24"/>
      <c r="P580" s="24"/>
      <c r="Q580" s="24"/>
      <c r="R580" s="24"/>
      <c r="S580" s="24"/>
      <c r="T580" s="24"/>
      <c r="U580" s="24"/>
      <c r="V580" s="24"/>
      <c r="W580" s="24"/>
      <c r="X580" s="24"/>
      <c r="Y580" s="24"/>
      <c r="Z580" s="24">
        <f t="shared" si="11"/>
        <v>0</v>
      </c>
      <c r="AA580" s="25"/>
      <c r="AB580" s="25"/>
      <c r="AC580" s="38" t="s">
        <v>1473</v>
      </c>
    </row>
    <row r="581" spans="2:29" s="27" customFormat="1" ht="74.25" hidden="1" x14ac:dyDescent="0.15">
      <c r="B581" s="151" t="s">
        <v>1207</v>
      </c>
      <c r="C581" s="14" t="s">
        <v>1466</v>
      </c>
      <c r="D581" s="14" t="s">
        <v>1542</v>
      </c>
      <c r="E581" s="14" t="s">
        <v>1543</v>
      </c>
      <c r="F581" s="15">
        <v>20170680810010</v>
      </c>
      <c r="G581" s="160" t="s">
        <v>1574</v>
      </c>
      <c r="H581" s="41" t="s">
        <v>1568</v>
      </c>
      <c r="I581" s="47" t="s">
        <v>1569</v>
      </c>
      <c r="J581" s="29">
        <v>39453</v>
      </c>
      <c r="K581" s="19" t="s">
        <v>1471</v>
      </c>
      <c r="L581" s="20" t="s">
        <v>1472</v>
      </c>
      <c r="M581" s="165">
        <v>0</v>
      </c>
      <c r="N581" s="24">
        <v>0</v>
      </c>
      <c r="O581" s="24"/>
      <c r="P581" s="24"/>
      <c r="Q581" s="24"/>
      <c r="R581" s="24">
        <v>3534080000</v>
      </c>
      <c r="S581" s="24"/>
      <c r="T581" s="24"/>
      <c r="U581" s="24"/>
      <c r="V581" s="24"/>
      <c r="W581" s="24"/>
      <c r="X581" s="24"/>
      <c r="Y581" s="24"/>
      <c r="Z581" s="24">
        <f t="shared" si="11"/>
        <v>3534080000</v>
      </c>
      <c r="AA581" s="25"/>
      <c r="AB581" s="25"/>
      <c r="AC581" s="38" t="s">
        <v>1473</v>
      </c>
    </row>
    <row r="582" spans="2:29" s="27" customFormat="1" ht="71.45" hidden="1" customHeight="1" x14ac:dyDescent="0.15">
      <c r="B582" s="151" t="s">
        <v>1207</v>
      </c>
      <c r="C582" s="14" t="s">
        <v>1466</v>
      </c>
      <c r="D582" s="14" t="s">
        <v>1542</v>
      </c>
      <c r="E582" s="14" t="s">
        <v>1543</v>
      </c>
      <c r="F582" s="15">
        <v>20170680810002</v>
      </c>
      <c r="G582" s="160" t="s">
        <v>1575</v>
      </c>
      <c r="H582" s="41" t="s">
        <v>1576</v>
      </c>
      <c r="I582" s="47" t="s">
        <v>1577</v>
      </c>
      <c r="J582" s="29">
        <v>780</v>
      </c>
      <c r="K582" s="19" t="s">
        <v>1471</v>
      </c>
      <c r="L582" s="20" t="s">
        <v>1472</v>
      </c>
      <c r="M582" s="165">
        <v>0</v>
      </c>
      <c r="N582" s="24">
        <v>0</v>
      </c>
      <c r="O582" s="24"/>
      <c r="P582" s="24"/>
      <c r="Q582" s="24"/>
      <c r="R582" s="24">
        <v>282720943</v>
      </c>
      <c r="S582" s="24"/>
      <c r="T582" s="24"/>
      <c r="U582" s="24"/>
      <c r="V582" s="24"/>
      <c r="W582" s="24"/>
      <c r="X582" s="24"/>
      <c r="Y582" s="24"/>
      <c r="Z582" s="24">
        <f t="shared" si="11"/>
        <v>282720943</v>
      </c>
      <c r="AA582" s="25"/>
      <c r="AB582" s="25"/>
      <c r="AC582" s="38" t="s">
        <v>1473</v>
      </c>
    </row>
    <row r="583" spans="2:29" s="27" customFormat="1" ht="132" hidden="1" x14ac:dyDescent="0.15">
      <c r="B583" s="151" t="s">
        <v>1207</v>
      </c>
      <c r="C583" s="14" t="s">
        <v>1466</v>
      </c>
      <c r="D583" s="14" t="s">
        <v>1542</v>
      </c>
      <c r="E583" s="14" t="s">
        <v>1543</v>
      </c>
      <c r="F583" s="15">
        <v>20160680810076</v>
      </c>
      <c r="G583" s="160" t="s">
        <v>1578</v>
      </c>
      <c r="H583" s="41" t="s">
        <v>1579</v>
      </c>
      <c r="I583" s="47" t="s">
        <v>1580</v>
      </c>
      <c r="J583" s="29">
        <v>1</v>
      </c>
      <c r="K583" s="19" t="s">
        <v>1471</v>
      </c>
      <c r="L583" s="20" t="s">
        <v>1472</v>
      </c>
      <c r="M583" s="165">
        <v>0</v>
      </c>
      <c r="N583" s="24">
        <v>0</v>
      </c>
      <c r="O583" s="24"/>
      <c r="P583" s="24"/>
      <c r="Q583" s="24"/>
      <c r="R583" s="24"/>
      <c r="S583" s="24"/>
      <c r="T583" s="24"/>
      <c r="U583" s="24"/>
      <c r="V583" s="24"/>
      <c r="W583" s="24"/>
      <c r="X583" s="24"/>
      <c r="Y583" s="24"/>
      <c r="Z583" s="24">
        <f t="shared" si="11"/>
        <v>0</v>
      </c>
      <c r="AA583" s="25"/>
      <c r="AB583" s="25"/>
      <c r="AC583" s="38" t="s">
        <v>1473</v>
      </c>
    </row>
    <row r="584" spans="2:29" s="27" customFormat="1" ht="132" hidden="1" x14ac:dyDescent="0.15">
      <c r="B584" s="151" t="s">
        <v>1207</v>
      </c>
      <c r="C584" s="14" t="s">
        <v>1466</v>
      </c>
      <c r="D584" s="14" t="s">
        <v>1542</v>
      </c>
      <c r="E584" s="14" t="s">
        <v>1543</v>
      </c>
      <c r="F584" s="15">
        <v>20160680810076</v>
      </c>
      <c r="G584" s="160" t="s">
        <v>1578</v>
      </c>
      <c r="H584" s="41" t="s">
        <v>1581</v>
      </c>
      <c r="I584" s="47" t="s">
        <v>1582</v>
      </c>
      <c r="J584" s="29">
        <v>200</v>
      </c>
      <c r="K584" s="19" t="s">
        <v>1471</v>
      </c>
      <c r="L584" s="20" t="s">
        <v>1472</v>
      </c>
      <c r="M584" s="28"/>
      <c r="N584" s="24">
        <v>0</v>
      </c>
      <c r="O584" s="24"/>
      <c r="P584" s="24"/>
      <c r="Q584" s="24"/>
      <c r="R584" s="24"/>
      <c r="S584" s="24"/>
      <c r="T584" s="24"/>
      <c r="U584" s="24"/>
      <c r="V584" s="24"/>
      <c r="W584" s="24"/>
      <c r="X584" s="24"/>
      <c r="Y584" s="24"/>
      <c r="Z584" s="24">
        <f t="shared" si="11"/>
        <v>0</v>
      </c>
      <c r="AA584" s="25"/>
      <c r="AB584" s="25"/>
      <c r="AC584" s="38" t="s">
        <v>1473</v>
      </c>
    </row>
    <row r="585" spans="2:29" s="27" customFormat="1" ht="74.25" hidden="1" x14ac:dyDescent="0.15">
      <c r="B585" s="151" t="s">
        <v>1207</v>
      </c>
      <c r="C585" s="14" t="s">
        <v>1466</v>
      </c>
      <c r="D585" s="14" t="s">
        <v>1542</v>
      </c>
      <c r="E585" s="14" t="s">
        <v>1543</v>
      </c>
      <c r="F585" s="15">
        <v>20170680810002</v>
      </c>
      <c r="G585" s="160" t="s">
        <v>1575</v>
      </c>
      <c r="H585" s="41" t="s">
        <v>1583</v>
      </c>
      <c r="I585" s="47" t="s">
        <v>287</v>
      </c>
      <c r="J585" s="29">
        <v>1</v>
      </c>
      <c r="K585" s="19" t="s">
        <v>1471</v>
      </c>
      <c r="L585" s="20" t="s">
        <v>1472</v>
      </c>
      <c r="M585" s="28"/>
      <c r="N585" s="24">
        <v>0</v>
      </c>
      <c r="O585" s="24"/>
      <c r="P585" s="24"/>
      <c r="Q585" s="24"/>
      <c r="R585" s="167">
        <v>0</v>
      </c>
      <c r="S585" s="24"/>
      <c r="T585" s="24"/>
      <c r="U585" s="24"/>
      <c r="V585" s="24"/>
      <c r="W585" s="24"/>
      <c r="X585" s="24"/>
      <c r="Y585" s="24"/>
      <c r="Z585" s="24">
        <f t="shared" si="11"/>
        <v>0</v>
      </c>
      <c r="AA585" s="25"/>
      <c r="AB585" s="25"/>
      <c r="AC585" s="38" t="s">
        <v>1473</v>
      </c>
    </row>
    <row r="586" spans="2:29" s="27" customFormat="1" ht="82.5" hidden="1" x14ac:dyDescent="0.15">
      <c r="B586" s="151" t="s">
        <v>1207</v>
      </c>
      <c r="C586" s="14" t="s">
        <v>1466</v>
      </c>
      <c r="D586" s="14" t="s">
        <v>1584</v>
      </c>
      <c r="E586" s="14" t="s">
        <v>1543</v>
      </c>
      <c r="F586" s="15" t="s">
        <v>407</v>
      </c>
      <c r="G586" s="16" t="s">
        <v>1585</v>
      </c>
      <c r="H586" s="41" t="s">
        <v>1586</v>
      </c>
      <c r="I586" s="47" t="s">
        <v>1587</v>
      </c>
      <c r="J586" s="29">
        <v>1</v>
      </c>
      <c r="K586" s="19" t="s">
        <v>1471</v>
      </c>
      <c r="L586" s="20" t="s">
        <v>1472</v>
      </c>
      <c r="M586" s="28">
        <v>0</v>
      </c>
      <c r="N586" s="24">
        <v>0</v>
      </c>
      <c r="O586" s="24"/>
      <c r="P586" s="24"/>
      <c r="Q586" s="24"/>
      <c r="R586" s="24">
        <v>0</v>
      </c>
      <c r="S586" s="24">
        <v>0</v>
      </c>
      <c r="T586" s="24">
        <v>0</v>
      </c>
      <c r="U586" s="24">
        <v>0</v>
      </c>
      <c r="V586" s="24">
        <v>0</v>
      </c>
      <c r="W586" s="24">
        <v>0</v>
      </c>
      <c r="X586" s="24">
        <v>0</v>
      </c>
      <c r="Y586" s="24">
        <v>0</v>
      </c>
      <c r="Z586" s="24">
        <f t="shared" si="11"/>
        <v>0</v>
      </c>
      <c r="AA586" s="25"/>
      <c r="AB586" s="25"/>
      <c r="AC586" s="38" t="s">
        <v>1473</v>
      </c>
    </row>
    <row r="587" spans="2:29" s="27" customFormat="1" ht="61.5" hidden="1" x14ac:dyDescent="0.15">
      <c r="B587" s="151" t="s">
        <v>1207</v>
      </c>
      <c r="C587" s="14" t="s">
        <v>1466</v>
      </c>
      <c r="D587" s="14" t="s">
        <v>1584</v>
      </c>
      <c r="E587" s="14" t="s">
        <v>1588</v>
      </c>
      <c r="F587" s="15"/>
      <c r="G587" s="160"/>
      <c r="H587" s="41" t="s">
        <v>1589</v>
      </c>
      <c r="I587" s="47" t="s">
        <v>1590</v>
      </c>
      <c r="J587" s="29">
        <v>1</v>
      </c>
      <c r="K587" s="19" t="s">
        <v>1471</v>
      </c>
      <c r="L587" s="20" t="s">
        <v>1472</v>
      </c>
      <c r="M587" s="28">
        <v>0</v>
      </c>
      <c r="N587" s="24">
        <v>0</v>
      </c>
      <c r="O587" s="24"/>
      <c r="P587" s="24"/>
      <c r="Q587" s="24"/>
      <c r="R587" s="24"/>
      <c r="S587" s="24"/>
      <c r="T587" s="24"/>
      <c r="U587" s="24"/>
      <c r="V587" s="24"/>
      <c r="W587" s="24"/>
      <c r="X587" s="24"/>
      <c r="Y587" s="24"/>
      <c r="Z587" s="24">
        <f t="shared" si="11"/>
        <v>0</v>
      </c>
      <c r="AA587" s="25"/>
      <c r="AB587" s="25"/>
      <c r="AC587" s="38" t="s">
        <v>1473</v>
      </c>
    </row>
    <row r="588" spans="2:29" s="27" customFormat="1" ht="61.5" hidden="1" x14ac:dyDescent="0.15">
      <c r="B588" s="151" t="s">
        <v>1207</v>
      </c>
      <c r="C588" s="14" t="s">
        <v>1466</v>
      </c>
      <c r="D588" s="14" t="s">
        <v>1584</v>
      </c>
      <c r="E588" s="14" t="s">
        <v>1588</v>
      </c>
      <c r="F588" s="15"/>
      <c r="G588" s="16"/>
      <c r="H588" s="41" t="s">
        <v>1591</v>
      </c>
      <c r="I588" s="47" t="s">
        <v>1592</v>
      </c>
      <c r="J588" s="29">
        <v>4</v>
      </c>
      <c r="K588" s="19" t="s">
        <v>1471</v>
      </c>
      <c r="L588" s="20" t="s">
        <v>1472</v>
      </c>
      <c r="M588" s="28">
        <v>0</v>
      </c>
      <c r="N588" s="24">
        <v>0</v>
      </c>
      <c r="O588" s="24"/>
      <c r="P588" s="24"/>
      <c r="Q588" s="24"/>
      <c r="R588" s="24"/>
      <c r="S588" s="24"/>
      <c r="T588" s="24"/>
      <c r="U588" s="24"/>
      <c r="V588" s="24"/>
      <c r="W588" s="24"/>
      <c r="X588" s="24"/>
      <c r="Y588" s="24"/>
      <c r="Z588" s="24">
        <f t="shared" si="11"/>
        <v>0</v>
      </c>
      <c r="AA588" s="25"/>
      <c r="AB588" s="25"/>
      <c r="AC588" s="38" t="s">
        <v>1473</v>
      </c>
    </row>
    <row r="589" spans="2:29" s="27" customFormat="1" ht="74.25" hidden="1" x14ac:dyDescent="0.15">
      <c r="B589" s="151" t="s">
        <v>1207</v>
      </c>
      <c r="C589" s="14" t="s">
        <v>1466</v>
      </c>
      <c r="D589" s="14" t="s">
        <v>1593</v>
      </c>
      <c r="E589" s="14" t="s">
        <v>1594</v>
      </c>
      <c r="F589" s="15"/>
      <c r="G589" s="16"/>
      <c r="H589" s="41" t="s">
        <v>1595</v>
      </c>
      <c r="I589" s="47" t="s">
        <v>1596</v>
      </c>
      <c r="J589" s="30" t="s">
        <v>57</v>
      </c>
      <c r="K589" s="19" t="s">
        <v>1471</v>
      </c>
      <c r="L589" s="20" t="s">
        <v>1472</v>
      </c>
      <c r="M589" s="28">
        <v>0</v>
      </c>
      <c r="N589" s="24">
        <v>0</v>
      </c>
      <c r="O589" s="24"/>
      <c r="P589" s="24"/>
      <c r="Q589" s="24"/>
      <c r="R589" s="24"/>
      <c r="S589" s="24"/>
      <c r="T589" s="24"/>
      <c r="U589" s="24"/>
      <c r="V589" s="24"/>
      <c r="W589" s="24"/>
      <c r="X589" s="24"/>
      <c r="Y589" s="24"/>
      <c r="Z589" s="24">
        <f t="shared" si="11"/>
        <v>0</v>
      </c>
      <c r="AA589" s="25"/>
      <c r="AB589" s="25"/>
      <c r="AC589" s="38" t="s">
        <v>1473</v>
      </c>
    </row>
    <row r="590" spans="2:29" s="27" customFormat="1" ht="74.25" hidden="1" x14ac:dyDescent="0.15">
      <c r="B590" s="151" t="s">
        <v>1207</v>
      </c>
      <c r="C590" s="14" t="s">
        <v>1466</v>
      </c>
      <c r="D590" s="14" t="s">
        <v>1593</v>
      </c>
      <c r="E590" s="14" t="s">
        <v>1594</v>
      </c>
      <c r="F590" s="15"/>
      <c r="G590" s="16"/>
      <c r="H590" s="41" t="s">
        <v>1597</v>
      </c>
      <c r="I590" s="47" t="s">
        <v>585</v>
      </c>
      <c r="J590" s="30" t="s">
        <v>57</v>
      </c>
      <c r="K590" s="19" t="s">
        <v>1471</v>
      </c>
      <c r="L590" s="20" t="s">
        <v>1472</v>
      </c>
      <c r="M590" s="28">
        <v>0</v>
      </c>
      <c r="N590" s="24">
        <v>0</v>
      </c>
      <c r="O590" s="24"/>
      <c r="P590" s="24"/>
      <c r="Q590" s="24"/>
      <c r="R590" s="24"/>
      <c r="S590" s="24"/>
      <c r="T590" s="24"/>
      <c r="U590" s="24"/>
      <c r="V590" s="24"/>
      <c r="W590" s="24"/>
      <c r="X590" s="24"/>
      <c r="Y590" s="24"/>
      <c r="Z590" s="24">
        <f t="shared" si="11"/>
        <v>0</v>
      </c>
      <c r="AA590" s="25"/>
      <c r="AB590" s="25"/>
      <c r="AC590" s="38" t="s">
        <v>1473</v>
      </c>
    </row>
    <row r="591" spans="2:29" s="27" customFormat="1" ht="93" hidden="1" customHeight="1" x14ac:dyDescent="0.15">
      <c r="B591" s="151" t="s">
        <v>1207</v>
      </c>
      <c r="C591" s="14" t="s">
        <v>1466</v>
      </c>
      <c r="D591" s="14" t="s">
        <v>1593</v>
      </c>
      <c r="E591" s="14" t="s">
        <v>1594</v>
      </c>
      <c r="F591" s="15">
        <v>20160680810005</v>
      </c>
      <c r="G591" s="160" t="s">
        <v>1598</v>
      </c>
      <c r="H591" s="41" t="s">
        <v>1599</v>
      </c>
      <c r="I591" s="47" t="s">
        <v>1600</v>
      </c>
      <c r="J591" s="29">
        <v>5950</v>
      </c>
      <c r="K591" s="19" t="s">
        <v>1471</v>
      </c>
      <c r="L591" s="20" t="s">
        <v>1472</v>
      </c>
      <c r="M591" s="168">
        <v>3168397614</v>
      </c>
      <c r="N591" s="24">
        <v>0</v>
      </c>
      <c r="O591" s="24"/>
      <c r="P591" s="24"/>
      <c r="Q591" s="24"/>
      <c r="R591" s="24"/>
      <c r="S591" s="24"/>
      <c r="T591" s="24"/>
      <c r="U591" s="24"/>
      <c r="V591" s="24"/>
      <c r="W591" s="24"/>
      <c r="X591" s="24"/>
      <c r="Y591" s="22">
        <v>0</v>
      </c>
      <c r="Z591" s="24">
        <f t="shared" ref="Z591:Z612" si="12">SUM(M591:Y591)</f>
        <v>3168397614</v>
      </c>
      <c r="AA591" s="25"/>
      <c r="AB591" s="25"/>
      <c r="AC591" s="38" t="s">
        <v>1473</v>
      </c>
    </row>
    <row r="592" spans="2:29" s="27" customFormat="1" ht="82.5" hidden="1" x14ac:dyDescent="0.15">
      <c r="B592" s="151" t="s">
        <v>1207</v>
      </c>
      <c r="C592" s="14" t="s">
        <v>1466</v>
      </c>
      <c r="D592" s="14" t="s">
        <v>1593</v>
      </c>
      <c r="E592" s="14" t="s">
        <v>1594</v>
      </c>
      <c r="F592" s="15"/>
      <c r="G592" s="16"/>
      <c r="H592" s="41" t="s">
        <v>1601</v>
      </c>
      <c r="I592" s="47" t="s">
        <v>585</v>
      </c>
      <c r="J592" s="29">
        <v>1</v>
      </c>
      <c r="K592" s="19" t="s">
        <v>1471</v>
      </c>
      <c r="L592" s="20" t="s">
        <v>1472</v>
      </c>
      <c r="M592" s="28">
        <v>0</v>
      </c>
      <c r="N592" s="24">
        <v>0</v>
      </c>
      <c r="O592" s="24"/>
      <c r="P592" s="24"/>
      <c r="Q592" s="24"/>
      <c r="R592" s="24"/>
      <c r="S592" s="24"/>
      <c r="T592" s="24"/>
      <c r="U592" s="24"/>
      <c r="V592" s="24"/>
      <c r="W592" s="24"/>
      <c r="X592" s="24"/>
      <c r="Y592" s="24"/>
      <c r="Z592" s="24">
        <f t="shared" si="12"/>
        <v>0</v>
      </c>
      <c r="AA592" s="25"/>
      <c r="AB592" s="25"/>
      <c r="AC592" s="38" t="s">
        <v>1473</v>
      </c>
    </row>
    <row r="593" spans="2:29" s="27" customFormat="1" ht="70.5" hidden="1" x14ac:dyDescent="0.15">
      <c r="B593" s="151" t="s">
        <v>30</v>
      </c>
      <c r="C593" s="14" t="s">
        <v>1602</v>
      </c>
      <c r="D593" s="47" t="s">
        <v>1603</v>
      </c>
      <c r="E593" s="17" t="s">
        <v>1604</v>
      </c>
      <c r="F593" s="15"/>
      <c r="G593" s="16"/>
      <c r="H593" s="47" t="s">
        <v>1605</v>
      </c>
      <c r="I593" s="72" t="s">
        <v>1606</v>
      </c>
      <c r="J593" s="30" t="s">
        <v>57</v>
      </c>
      <c r="K593" s="19" t="s">
        <v>1471</v>
      </c>
      <c r="L593" s="20" t="s">
        <v>1472</v>
      </c>
      <c r="M593" s="28">
        <v>0</v>
      </c>
      <c r="N593" s="24">
        <v>0</v>
      </c>
      <c r="O593" s="24"/>
      <c r="P593" s="24"/>
      <c r="Q593" s="24"/>
      <c r="R593" s="24"/>
      <c r="S593" s="24"/>
      <c r="T593" s="24"/>
      <c r="U593" s="24"/>
      <c r="V593" s="24"/>
      <c r="W593" s="24"/>
      <c r="X593" s="24"/>
      <c r="Y593" s="24"/>
      <c r="Z593" s="24">
        <f t="shared" si="12"/>
        <v>0</v>
      </c>
      <c r="AA593" s="25"/>
      <c r="AB593" s="25"/>
      <c r="AC593" s="38" t="s">
        <v>1473</v>
      </c>
    </row>
    <row r="594" spans="2:29" s="27" customFormat="1" ht="74.25" hidden="1" x14ac:dyDescent="0.15">
      <c r="B594" s="151" t="s">
        <v>30</v>
      </c>
      <c r="C594" s="14" t="s">
        <v>1602</v>
      </c>
      <c r="D594" s="47" t="s">
        <v>1603</v>
      </c>
      <c r="E594" s="17" t="s">
        <v>1604</v>
      </c>
      <c r="F594" s="15">
        <v>20160680810026</v>
      </c>
      <c r="G594" s="16" t="s">
        <v>1607</v>
      </c>
      <c r="H594" s="41" t="s">
        <v>1608</v>
      </c>
      <c r="I594" s="72" t="s">
        <v>1609</v>
      </c>
      <c r="J594" s="29">
        <v>21</v>
      </c>
      <c r="K594" s="19" t="s">
        <v>1471</v>
      </c>
      <c r="L594" s="20" t="s">
        <v>1472</v>
      </c>
      <c r="M594" s="165">
        <f>2997548851+335589324.73-2000000000</f>
        <v>1333138175.73</v>
      </c>
      <c r="N594" s="167">
        <v>729150858</v>
      </c>
      <c r="O594" s="24"/>
      <c r="P594" s="24"/>
      <c r="Q594" s="24"/>
      <c r="R594" s="24"/>
      <c r="S594" s="24"/>
      <c r="T594" s="24"/>
      <c r="U594" s="24"/>
      <c r="V594" s="22">
        <v>1057235642.96</v>
      </c>
      <c r="W594" s="24"/>
      <c r="X594" s="24"/>
      <c r="Y594" s="24">
        <v>1089668398.5</v>
      </c>
      <c r="Z594" s="24">
        <f t="shared" si="12"/>
        <v>4209193075.1900001</v>
      </c>
      <c r="AA594" s="25"/>
      <c r="AB594" s="25"/>
      <c r="AC594" s="38" t="s">
        <v>1473</v>
      </c>
    </row>
    <row r="595" spans="2:29" s="27" customFormat="1" ht="82.5" hidden="1" x14ac:dyDescent="0.15">
      <c r="B595" s="169" t="s">
        <v>1207</v>
      </c>
      <c r="C595" s="42" t="s">
        <v>1208</v>
      </c>
      <c r="D595" s="42" t="s">
        <v>1610</v>
      </c>
      <c r="E595" s="47" t="s">
        <v>1611</v>
      </c>
      <c r="F595" s="45">
        <v>20160680810033</v>
      </c>
      <c r="G595" s="44" t="s">
        <v>1612</v>
      </c>
      <c r="H595" s="47" t="s">
        <v>1613</v>
      </c>
      <c r="I595" s="47" t="s">
        <v>1614</v>
      </c>
      <c r="J595" s="54">
        <v>1</v>
      </c>
      <c r="K595" s="49" t="s">
        <v>1615</v>
      </c>
      <c r="L595" s="131" t="s">
        <v>1616</v>
      </c>
      <c r="M595" s="170"/>
      <c r="N595" s="23"/>
      <c r="O595" s="23"/>
      <c r="P595" s="23"/>
      <c r="Q595" s="23"/>
      <c r="R595" s="23"/>
      <c r="S595" s="23"/>
      <c r="T595" s="23"/>
      <c r="U595" s="22"/>
      <c r="V595" s="23"/>
      <c r="W595" s="23"/>
      <c r="X595" s="23"/>
      <c r="Y595" s="171">
        <v>55000000</v>
      </c>
      <c r="Z595" s="24">
        <f t="shared" si="12"/>
        <v>55000000</v>
      </c>
      <c r="AA595" s="25"/>
      <c r="AB595" s="25"/>
      <c r="AC595" s="38" t="s">
        <v>1617</v>
      </c>
    </row>
    <row r="596" spans="2:29" s="27" customFormat="1" ht="99" hidden="1" x14ac:dyDescent="0.15">
      <c r="B596" s="169" t="s">
        <v>1207</v>
      </c>
      <c r="C596" s="42" t="s">
        <v>1208</v>
      </c>
      <c r="D596" s="42" t="s">
        <v>1610</v>
      </c>
      <c r="E596" s="47" t="s">
        <v>1611</v>
      </c>
      <c r="F596" s="45">
        <v>20160680810017</v>
      </c>
      <c r="G596" s="44" t="s">
        <v>1618</v>
      </c>
      <c r="H596" s="47" t="s">
        <v>1619</v>
      </c>
      <c r="I596" s="47" t="s">
        <v>1620</v>
      </c>
      <c r="J596" s="54">
        <v>2</v>
      </c>
      <c r="K596" s="49" t="s">
        <v>1615</v>
      </c>
      <c r="L596" s="131" t="s">
        <v>1616</v>
      </c>
      <c r="M596" s="170"/>
      <c r="N596" s="23"/>
      <c r="O596" s="23"/>
      <c r="P596" s="23"/>
      <c r="Q596" s="23"/>
      <c r="R596" s="23"/>
      <c r="S596" s="23"/>
      <c r="T596" s="23"/>
      <c r="U596" s="22"/>
      <c r="V596" s="23"/>
      <c r="W596" s="23"/>
      <c r="X596" s="23"/>
      <c r="Y596" s="172">
        <f>1250000000+120000000</f>
        <v>1370000000</v>
      </c>
      <c r="Z596" s="24">
        <f t="shared" si="12"/>
        <v>1370000000</v>
      </c>
      <c r="AA596" s="25"/>
      <c r="AB596" s="25"/>
      <c r="AC596" s="38" t="s">
        <v>1617</v>
      </c>
    </row>
    <row r="597" spans="2:29" s="27" customFormat="1" ht="82.5" hidden="1" x14ac:dyDescent="0.15">
      <c r="B597" s="169" t="s">
        <v>1207</v>
      </c>
      <c r="C597" s="42" t="s">
        <v>1208</v>
      </c>
      <c r="D597" s="42" t="s">
        <v>1610</v>
      </c>
      <c r="E597" s="47" t="s">
        <v>1611</v>
      </c>
      <c r="F597" s="45">
        <v>20160680810033</v>
      </c>
      <c r="G597" s="44" t="s">
        <v>1612</v>
      </c>
      <c r="H597" s="47" t="s">
        <v>1621</v>
      </c>
      <c r="I597" s="47" t="s">
        <v>1622</v>
      </c>
      <c r="J597" s="55">
        <v>7</v>
      </c>
      <c r="K597" s="49" t="s">
        <v>1615</v>
      </c>
      <c r="L597" s="131" t="s">
        <v>1616</v>
      </c>
      <c r="M597" s="170"/>
      <c r="N597" s="23"/>
      <c r="O597" s="23"/>
      <c r="P597" s="23"/>
      <c r="Q597" s="23"/>
      <c r="R597" s="23"/>
      <c r="S597" s="23"/>
      <c r="T597" s="23"/>
      <c r="U597" s="22"/>
      <c r="V597" s="23"/>
      <c r="W597" s="23"/>
      <c r="X597" s="23"/>
      <c r="Y597" s="171">
        <v>33000000</v>
      </c>
      <c r="Z597" s="24">
        <f t="shared" si="12"/>
        <v>33000000</v>
      </c>
      <c r="AA597" s="25"/>
      <c r="AB597" s="25"/>
      <c r="AC597" s="38" t="s">
        <v>1617</v>
      </c>
    </row>
    <row r="598" spans="2:29" s="27" customFormat="1" ht="82.5" hidden="1" x14ac:dyDescent="0.15">
      <c r="B598" s="169" t="s">
        <v>1207</v>
      </c>
      <c r="C598" s="42" t="s">
        <v>1208</v>
      </c>
      <c r="D598" s="42" t="s">
        <v>1610</v>
      </c>
      <c r="E598" s="47" t="s">
        <v>1611</v>
      </c>
      <c r="F598" s="45">
        <v>20160680810033</v>
      </c>
      <c r="G598" s="44" t="s">
        <v>1612</v>
      </c>
      <c r="H598" s="47" t="s">
        <v>1623</v>
      </c>
      <c r="I598" s="47" t="s">
        <v>1624</v>
      </c>
      <c r="J598" s="55">
        <v>18</v>
      </c>
      <c r="K598" s="49" t="s">
        <v>1615</v>
      </c>
      <c r="L598" s="131" t="s">
        <v>1616</v>
      </c>
      <c r="M598" s="170"/>
      <c r="N598" s="23"/>
      <c r="O598" s="23"/>
      <c r="P598" s="23"/>
      <c r="Q598" s="23"/>
      <c r="R598" s="23"/>
      <c r="S598" s="23"/>
      <c r="T598" s="23"/>
      <c r="U598" s="22"/>
      <c r="V598" s="23"/>
      <c r="W598" s="23"/>
      <c r="X598" s="23"/>
      <c r="Y598" s="171">
        <v>150000000</v>
      </c>
      <c r="Z598" s="24">
        <f t="shared" si="12"/>
        <v>150000000</v>
      </c>
      <c r="AA598" s="25"/>
      <c r="AB598" s="25"/>
      <c r="AC598" s="38" t="s">
        <v>1617</v>
      </c>
    </row>
    <row r="599" spans="2:29" s="27" customFormat="1" ht="82.5" hidden="1" x14ac:dyDescent="0.15">
      <c r="B599" s="169" t="s">
        <v>1207</v>
      </c>
      <c r="C599" s="42" t="s">
        <v>1208</v>
      </c>
      <c r="D599" s="42" t="s">
        <v>1610</v>
      </c>
      <c r="E599" s="47" t="s">
        <v>1611</v>
      </c>
      <c r="F599" s="45">
        <v>20160680810033</v>
      </c>
      <c r="G599" s="44" t="s">
        <v>1612</v>
      </c>
      <c r="H599" s="47" t="s">
        <v>1625</v>
      </c>
      <c r="I599" s="47" t="s">
        <v>1626</v>
      </c>
      <c r="J599" s="54">
        <v>7</v>
      </c>
      <c r="K599" s="49" t="s">
        <v>1615</v>
      </c>
      <c r="L599" s="131" t="s">
        <v>1616</v>
      </c>
      <c r="M599" s="170"/>
      <c r="N599" s="23"/>
      <c r="O599" s="23"/>
      <c r="P599" s="23"/>
      <c r="Q599" s="23"/>
      <c r="R599" s="23"/>
      <c r="S599" s="23"/>
      <c r="T599" s="23"/>
      <c r="U599" s="22"/>
      <c r="V599" s="23"/>
      <c r="W599" s="23"/>
      <c r="X599" s="23"/>
      <c r="Y599" s="171">
        <v>0</v>
      </c>
      <c r="Z599" s="24">
        <f t="shared" si="12"/>
        <v>0</v>
      </c>
      <c r="AA599" s="25"/>
      <c r="AB599" s="25"/>
      <c r="AC599" s="38" t="s">
        <v>1617</v>
      </c>
    </row>
    <row r="600" spans="2:29" s="27" customFormat="1" ht="82.5" hidden="1" x14ac:dyDescent="0.15">
      <c r="B600" s="169" t="s">
        <v>1207</v>
      </c>
      <c r="C600" s="42" t="s">
        <v>1208</v>
      </c>
      <c r="D600" s="42" t="s">
        <v>1610</v>
      </c>
      <c r="E600" s="47" t="s">
        <v>1611</v>
      </c>
      <c r="F600" s="45">
        <v>20160680810033</v>
      </c>
      <c r="G600" s="44" t="s">
        <v>1612</v>
      </c>
      <c r="H600" s="47" t="s">
        <v>1627</v>
      </c>
      <c r="I600" s="47" t="s">
        <v>1628</v>
      </c>
      <c r="J600" s="55">
        <v>1</v>
      </c>
      <c r="K600" s="49" t="s">
        <v>1615</v>
      </c>
      <c r="L600" s="131" t="s">
        <v>1616</v>
      </c>
      <c r="M600" s="170"/>
      <c r="N600" s="23"/>
      <c r="O600" s="23"/>
      <c r="P600" s="23"/>
      <c r="Q600" s="23"/>
      <c r="R600" s="23"/>
      <c r="S600" s="23"/>
      <c r="T600" s="23"/>
      <c r="U600" s="22"/>
      <c r="V600" s="23"/>
      <c r="W600" s="23"/>
      <c r="X600" s="23"/>
      <c r="Y600" s="171">
        <v>10000000</v>
      </c>
      <c r="Z600" s="24">
        <f t="shared" si="12"/>
        <v>10000000</v>
      </c>
      <c r="AA600" s="25"/>
      <c r="AB600" s="25"/>
      <c r="AC600" s="38" t="s">
        <v>1617</v>
      </c>
    </row>
    <row r="601" spans="2:29" s="27" customFormat="1" ht="82.5" hidden="1" x14ac:dyDescent="0.15">
      <c r="B601" s="169" t="s">
        <v>1207</v>
      </c>
      <c r="C601" s="42" t="s">
        <v>1208</v>
      </c>
      <c r="D601" s="42" t="s">
        <v>1610</v>
      </c>
      <c r="E601" s="47" t="s">
        <v>1611</v>
      </c>
      <c r="F601" s="45">
        <v>20160680810033</v>
      </c>
      <c r="G601" s="44" t="s">
        <v>1612</v>
      </c>
      <c r="H601" s="47" t="s">
        <v>1629</v>
      </c>
      <c r="I601" s="47" t="s">
        <v>1630</v>
      </c>
      <c r="J601" s="55">
        <v>35</v>
      </c>
      <c r="K601" s="49" t="s">
        <v>1615</v>
      </c>
      <c r="L601" s="131" t="s">
        <v>1616</v>
      </c>
      <c r="M601" s="170"/>
      <c r="N601" s="23"/>
      <c r="O601" s="23"/>
      <c r="P601" s="23"/>
      <c r="Q601" s="23"/>
      <c r="R601" s="23"/>
      <c r="S601" s="23"/>
      <c r="T601" s="23"/>
      <c r="U601" s="22"/>
      <c r="V601" s="23"/>
      <c r="W601" s="23"/>
      <c r="X601" s="23"/>
      <c r="Y601" s="171">
        <v>150000000</v>
      </c>
      <c r="Z601" s="24">
        <f t="shared" si="12"/>
        <v>150000000</v>
      </c>
      <c r="AA601" s="25"/>
      <c r="AB601" s="25"/>
      <c r="AC601" s="38" t="s">
        <v>1617</v>
      </c>
    </row>
    <row r="602" spans="2:29" s="27" customFormat="1" ht="82.5" hidden="1" x14ac:dyDescent="0.15">
      <c r="B602" s="169" t="s">
        <v>1207</v>
      </c>
      <c r="C602" s="42" t="s">
        <v>1208</v>
      </c>
      <c r="D602" s="42" t="s">
        <v>1610</v>
      </c>
      <c r="E602" s="47" t="s">
        <v>1611</v>
      </c>
      <c r="F602" s="45">
        <v>20160680810033</v>
      </c>
      <c r="G602" s="44" t="s">
        <v>1612</v>
      </c>
      <c r="H602" s="47" t="s">
        <v>1631</v>
      </c>
      <c r="I602" s="47" t="s">
        <v>1632</v>
      </c>
      <c r="J602" s="173" t="s">
        <v>57</v>
      </c>
      <c r="K602" s="49" t="s">
        <v>1615</v>
      </c>
      <c r="L602" s="131" t="s">
        <v>1616</v>
      </c>
      <c r="M602" s="28"/>
      <c r="N602" s="23"/>
      <c r="O602" s="23"/>
      <c r="P602" s="23"/>
      <c r="Q602" s="23"/>
      <c r="R602" s="23"/>
      <c r="S602" s="23"/>
      <c r="T602" s="23"/>
      <c r="U602" s="22"/>
      <c r="V602" s="23"/>
      <c r="W602" s="23"/>
      <c r="X602" s="23"/>
      <c r="Y602" s="24">
        <v>0</v>
      </c>
      <c r="Z602" s="24">
        <f t="shared" si="12"/>
        <v>0</v>
      </c>
      <c r="AA602" s="25"/>
      <c r="AB602" s="25"/>
      <c r="AC602" s="38" t="s">
        <v>1617</v>
      </c>
    </row>
    <row r="603" spans="2:29" s="27" customFormat="1" ht="82.5" hidden="1" x14ac:dyDescent="0.15">
      <c r="B603" s="169" t="s">
        <v>1207</v>
      </c>
      <c r="C603" s="42" t="s">
        <v>1208</v>
      </c>
      <c r="D603" s="42" t="s">
        <v>1610</v>
      </c>
      <c r="E603" s="47" t="s">
        <v>1611</v>
      </c>
      <c r="F603" s="45">
        <v>20160680810033</v>
      </c>
      <c r="G603" s="44" t="s">
        <v>1612</v>
      </c>
      <c r="H603" s="47" t="s">
        <v>1633</v>
      </c>
      <c r="I603" s="47" t="s">
        <v>1399</v>
      </c>
      <c r="J603" s="55" t="s">
        <v>57</v>
      </c>
      <c r="K603" s="49" t="s">
        <v>1615</v>
      </c>
      <c r="L603" s="131" t="s">
        <v>1616</v>
      </c>
      <c r="M603" s="28"/>
      <c r="N603" s="23"/>
      <c r="O603" s="23"/>
      <c r="P603" s="23"/>
      <c r="Q603" s="23"/>
      <c r="R603" s="23"/>
      <c r="S603" s="23"/>
      <c r="T603" s="23"/>
      <c r="U603" s="22"/>
      <c r="V603" s="23"/>
      <c r="W603" s="23"/>
      <c r="X603" s="23"/>
      <c r="Y603" s="24">
        <v>0</v>
      </c>
      <c r="Z603" s="24">
        <f t="shared" si="12"/>
        <v>0</v>
      </c>
      <c r="AA603" s="25"/>
      <c r="AB603" s="25"/>
      <c r="AC603" s="38" t="s">
        <v>1617</v>
      </c>
    </row>
    <row r="604" spans="2:29" s="27" customFormat="1" ht="82.5" hidden="1" x14ac:dyDescent="0.15">
      <c r="B604" s="169" t="s">
        <v>1207</v>
      </c>
      <c r="C604" s="42" t="s">
        <v>1208</v>
      </c>
      <c r="D604" s="42" t="s">
        <v>1610</v>
      </c>
      <c r="E604" s="47" t="s">
        <v>1611</v>
      </c>
      <c r="F604" s="45">
        <v>20160680810033</v>
      </c>
      <c r="G604" s="44" t="s">
        <v>1612</v>
      </c>
      <c r="H604" s="42" t="s">
        <v>1634</v>
      </c>
      <c r="I604" s="47" t="s">
        <v>1635</v>
      </c>
      <c r="J604" s="173">
        <v>10</v>
      </c>
      <c r="K604" s="49" t="s">
        <v>1615</v>
      </c>
      <c r="L604" s="131" t="s">
        <v>1616</v>
      </c>
      <c r="M604" s="174"/>
      <c r="N604" s="23"/>
      <c r="O604" s="24"/>
      <c r="P604" s="23"/>
      <c r="Q604" s="23"/>
      <c r="R604" s="23"/>
      <c r="S604" s="23"/>
      <c r="T604" s="23"/>
      <c r="U604" s="22"/>
      <c r="V604" s="23"/>
      <c r="W604" s="23"/>
      <c r="X604" s="23"/>
      <c r="Y604" s="175">
        <v>150000000</v>
      </c>
      <c r="Z604" s="24">
        <f t="shared" si="12"/>
        <v>150000000</v>
      </c>
      <c r="AA604" s="25"/>
      <c r="AB604" s="25"/>
      <c r="AC604" s="38" t="s">
        <v>1617</v>
      </c>
    </row>
    <row r="605" spans="2:29" s="27" customFormat="1" ht="115.5" hidden="1" x14ac:dyDescent="0.15">
      <c r="B605" s="169" t="s">
        <v>1207</v>
      </c>
      <c r="C605" s="42" t="s">
        <v>1208</v>
      </c>
      <c r="D605" s="42" t="s">
        <v>1636</v>
      </c>
      <c r="E605" s="47" t="s">
        <v>1611</v>
      </c>
      <c r="F605" s="45"/>
      <c r="G605" s="58" t="s">
        <v>1637</v>
      </c>
      <c r="H605" s="42" t="s">
        <v>1638</v>
      </c>
      <c r="I605" s="47" t="s">
        <v>1639</v>
      </c>
      <c r="J605" s="176">
        <v>1</v>
      </c>
      <c r="K605" s="49" t="s">
        <v>1615</v>
      </c>
      <c r="L605" s="131" t="s">
        <v>1616</v>
      </c>
      <c r="M605" s="28"/>
      <c r="N605" s="23"/>
      <c r="O605" s="23"/>
      <c r="P605" s="23"/>
      <c r="Q605" s="23"/>
      <c r="R605" s="23"/>
      <c r="S605" s="23"/>
      <c r="T605" s="23"/>
      <c r="U605" s="22"/>
      <c r="V605" s="23"/>
      <c r="W605" s="23"/>
      <c r="X605" s="23"/>
      <c r="Y605" s="24">
        <v>50000000</v>
      </c>
      <c r="Z605" s="24">
        <f t="shared" si="12"/>
        <v>50000000</v>
      </c>
      <c r="AA605" s="25"/>
      <c r="AB605" s="25"/>
      <c r="AC605" s="38" t="s">
        <v>1617</v>
      </c>
    </row>
    <row r="606" spans="2:29" s="27" customFormat="1" ht="82.5" hidden="1" x14ac:dyDescent="0.15">
      <c r="B606" s="169" t="s">
        <v>1207</v>
      </c>
      <c r="C606" s="42" t="s">
        <v>1208</v>
      </c>
      <c r="D606" s="42" t="s">
        <v>1640</v>
      </c>
      <c r="E606" s="42" t="s">
        <v>1611</v>
      </c>
      <c r="F606" s="45">
        <v>20160680810019</v>
      </c>
      <c r="G606" s="44" t="s">
        <v>1641</v>
      </c>
      <c r="H606" s="47" t="s">
        <v>1642</v>
      </c>
      <c r="I606" s="47" t="s">
        <v>1643</v>
      </c>
      <c r="J606" s="52">
        <v>1</v>
      </c>
      <c r="K606" s="177" t="s">
        <v>1615</v>
      </c>
      <c r="L606" s="178" t="s">
        <v>1616</v>
      </c>
      <c r="M606" s="28"/>
      <c r="N606" s="23"/>
      <c r="O606" s="23"/>
      <c r="P606" s="23"/>
      <c r="Q606" s="23"/>
      <c r="R606" s="23"/>
      <c r="S606" s="23"/>
      <c r="T606" s="23"/>
      <c r="U606" s="22"/>
      <c r="V606" s="23"/>
      <c r="W606" s="23"/>
      <c r="X606" s="23"/>
      <c r="Y606" s="24">
        <v>40000000</v>
      </c>
      <c r="Z606" s="24">
        <f t="shared" si="12"/>
        <v>40000000</v>
      </c>
      <c r="AA606" s="25"/>
      <c r="AB606" s="25"/>
      <c r="AC606" s="38" t="s">
        <v>1617</v>
      </c>
    </row>
    <row r="607" spans="2:29" s="27" customFormat="1" ht="82.5" hidden="1" x14ac:dyDescent="0.15">
      <c r="B607" s="169" t="s">
        <v>1207</v>
      </c>
      <c r="C607" s="42" t="s">
        <v>1208</v>
      </c>
      <c r="D607" s="42" t="s">
        <v>1644</v>
      </c>
      <c r="E607" s="42" t="s">
        <v>1611</v>
      </c>
      <c r="F607" s="45">
        <v>20160680810021</v>
      </c>
      <c r="G607" s="179" t="s">
        <v>1645</v>
      </c>
      <c r="H607" s="47" t="s">
        <v>1646</v>
      </c>
      <c r="I607" s="47" t="s">
        <v>1647</v>
      </c>
      <c r="J607" s="48">
        <v>16</v>
      </c>
      <c r="K607" s="177" t="s">
        <v>1615</v>
      </c>
      <c r="L607" s="178" t="s">
        <v>1616</v>
      </c>
      <c r="M607" s="28"/>
      <c r="N607" s="23"/>
      <c r="O607" s="23"/>
      <c r="P607" s="23"/>
      <c r="Q607" s="24">
        <f>518498693.34-'[2]inversion '!$E$556</f>
        <v>517325910</v>
      </c>
      <c r="R607" s="23"/>
      <c r="S607" s="23"/>
      <c r="T607" s="23"/>
      <c r="U607" s="22"/>
      <c r="V607" s="23"/>
      <c r="W607" s="23"/>
      <c r="X607" s="23"/>
      <c r="Y607" s="24">
        <f>1724419373.34+0.05+159850000</f>
        <v>1884269373.3899999</v>
      </c>
      <c r="Z607" s="24">
        <f t="shared" si="12"/>
        <v>2401595283.3899999</v>
      </c>
      <c r="AA607" s="25"/>
      <c r="AB607" s="25"/>
      <c r="AC607" s="38" t="s">
        <v>1617</v>
      </c>
    </row>
    <row r="608" spans="2:29" s="27" customFormat="1" ht="82.5" hidden="1" x14ac:dyDescent="0.15">
      <c r="B608" s="169" t="s">
        <v>1207</v>
      </c>
      <c r="C608" s="42" t="s">
        <v>1208</v>
      </c>
      <c r="D608" s="42" t="s">
        <v>1644</v>
      </c>
      <c r="E608" s="42" t="s">
        <v>1611</v>
      </c>
      <c r="F608" s="45"/>
      <c r="G608" s="44"/>
      <c r="H608" s="47" t="s">
        <v>1648</v>
      </c>
      <c r="I608" s="47" t="s">
        <v>1649</v>
      </c>
      <c r="J608" s="55">
        <v>1</v>
      </c>
      <c r="K608" s="177" t="s">
        <v>1615</v>
      </c>
      <c r="L608" s="178" t="s">
        <v>1616</v>
      </c>
      <c r="M608" s="28"/>
      <c r="N608" s="23"/>
      <c r="O608" s="23"/>
      <c r="P608" s="23"/>
      <c r="Q608" s="24"/>
      <c r="R608" s="23"/>
      <c r="S608" s="23"/>
      <c r="T608" s="23"/>
      <c r="U608" s="22"/>
      <c r="V608" s="23"/>
      <c r="W608" s="23"/>
      <c r="X608" s="23"/>
      <c r="Y608" s="24">
        <v>0</v>
      </c>
      <c r="Z608" s="24">
        <f t="shared" si="12"/>
        <v>0</v>
      </c>
      <c r="AA608" s="25"/>
      <c r="AB608" s="25"/>
      <c r="AC608" s="38" t="s">
        <v>1617</v>
      </c>
    </row>
    <row r="609" spans="2:34" s="27" customFormat="1" ht="82.5" hidden="1" x14ac:dyDescent="0.15">
      <c r="B609" s="169" t="s">
        <v>1207</v>
      </c>
      <c r="C609" s="42" t="s">
        <v>1208</v>
      </c>
      <c r="D609" s="42" t="s">
        <v>1644</v>
      </c>
      <c r="E609" s="180" t="s">
        <v>1611</v>
      </c>
      <c r="F609" s="45"/>
      <c r="G609" s="44"/>
      <c r="H609" s="47" t="s">
        <v>1650</v>
      </c>
      <c r="I609" s="47" t="s">
        <v>1651</v>
      </c>
      <c r="J609" s="55" t="s">
        <v>57</v>
      </c>
      <c r="K609" s="177" t="s">
        <v>1615</v>
      </c>
      <c r="L609" s="178" t="s">
        <v>1616</v>
      </c>
      <c r="M609" s="28"/>
      <c r="N609" s="23"/>
      <c r="O609" s="23"/>
      <c r="P609" s="23"/>
      <c r="Q609" s="23"/>
      <c r="R609" s="23"/>
      <c r="S609" s="23"/>
      <c r="T609" s="23"/>
      <c r="U609" s="22"/>
      <c r="V609" s="23"/>
      <c r="W609" s="23"/>
      <c r="X609" s="23"/>
      <c r="Y609" s="24">
        <v>0</v>
      </c>
      <c r="Z609" s="24">
        <f t="shared" si="12"/>
        <v>0</v>
      </c>
      <c r="AA609" s="25"/>
      <c r="AB609" s="25"/>
      <c r="AC609" s="38" t="s">
        <v>1617</v>
      </c>
    </row>
    <row r="610" spans="2:34" s="27" customFormat="1" ht="82.5" hidden="1" x14ac:dyDescent="0.15">
      <c r="B610" s="169" t="s">
        <v>1207</v>
      </c>
      <c r="C610" s="42" t="s">
        <v>1208</v>
      </c>
      <c r="D610" s="42" t="s">
        <v>1652</v>
      </c>
      <c r="E610" s="180" t="s">
        <v>1611</v>
      </c>
      <c r="F610" s="45">
        <v>20160680810034</v>
      </c>
      <c r="G610" s="44" t="s">
        <v>1653</v>
      </c>
      <c r="H610" s="47" t="s">
        <v>1654</v>
      </c>
      <c r="I610" s="47" t="s">
        <v>1655</v>
      </c>
      <c r="J610" s="52">
        <v>0.25</v>
      </c>
      <c r="K610" s="177" t="s">
        <v>1615</v>
      </c>
      <c r="L610" s="178" t="s">
        <v>1616</v>
      </c>
      <c r="M610" s="166"/>
      <c r="N610" s="23"/>
      <c r="O610" s="24"/>
      <c r="P610" s="23"/>
      <c r="Q610" s="23"/>
      <c r="R610" s="23"/>
      <c r="S610" s="23"/>
      <c r="T610" s="23"/>
      <c r="U610" s="22"/>
      <c r="V610" s="23"/>
      <c r="W610" s="23"/>
      <c r="X610" s="23"/>
      <c r="Y610" s="181">
        <f>1090626360.91+45608000.67-159898000</f>
        <v>976336361.58000016</v>
      </c>
      <c r="Z610" s="24">
        <f t="shared" si="12"/>
        <v>976336361.58000016</v>
      </c>
      <c r="AA610" s="25"/>
      <c r="AB610" s="25"/>
      <c r="AC610" s="38" t="s">
        <v>1617</v>
      </c>
    </row>
    <row r="611" spans="2:34" s="27" customFormat="1" ht="82.5" hidden="1" x14ac:dyDescent="0.15">
      <c r="B611" s="169" t="s">
        <v>1207</v>
      </c>
      <c r="C611" s="42" t="s">
        <v>1208</v>
      </c>
      <c r="D611" s="42" t="s">
        <v>1652</v>
      </c>
      <c r="E611" s="42" t="s">
        <v>1611</v>
      </c>
      <c r="F611" s="45">
        <v>20160680810034</v>
      </c>
      <c r="G611" s="44" t="s">
        <v>1653</v>
      </c>
      <c r="H611" s="47" t="s">
        <v>1656</v>
      </c>
      <c r="I611" s="47" t="s">
        <v>1657</v>
      </c>
      <c r="J611" s="52" t="s">
        <v>57</v>
      </c>
      <c r="K611" s="177" t="s">
        <v>1615</v>
      </c>
      <c r="L611" s="178" t="s">
        <v>1616</v>
      </c>
      <c r="M611" s="28"/>
      <c r="N611" s="23"/>
      <c r="O611" s="23"/>
      <c r="P611" s="23"/>
      <c r="Q611" s="23"/>
      <c r="R611" s="23"/>
      <c r="S611" s="23"/>
      <c r="T611" s="23"/>
      <c r="U611" s="22"/>
      <c r="V611" s="23"/>
      <c r="W611" s="23"/>
      <c r="X611" s="23"/>
      <c r="Y611" s="28">
        <v>91850000</v>
      </c>
      <c r="Z611" s="24">
        <f t="shared" si="12"/>
        <v>91850000</v>
      </c>
      <c r="AA611" s="25"/>
      <c r="AB611" s="25"/>
      <c r="AC611" s="38" t="s">
        <v>1617</v>
      </c>
    </row>
    <row r="612" spans="2:34" s="27" customFormat="1" ht="82.5" hidden="1" x14ac:dyDescent="0.15">
      <c r="B612" s="169" t="s">
        <v>1207</v>
      </c>
      <c r="C612" s="42" t="s">
        <v>1208</v>
      </c>
      <c r="D612" s="42" t="s">
        <v>1658</v>
      </c>
      <c r="E612" s="42" t="s">
        <v>1611</v>
      </c>
      <c r="F612" s="45">
        <v>20160680810057</v>
      </c>
      <c r="G612" s="44" t="s">
        <v>1659</v>
      </c>
      <c r="H612" s="47" t="s">
        <v>1660</v>
      </c>
      <c r="I612" s="47" t="s">
        <v>1661</v>
      </c>
      <c r="J612" s="48">
        <v>7</v>
      </c>
      <c r="K612" s="177" t="s">
        <v>1615</v>
      </c>
      <c r="L612" s="178" t="s">
        <v>1616</v>
      </c>
      <c r="M612" s="165"/>
      <c r="N612" s="23"/>
      <c r="O612" s="23"/>
      <c r="P612" s="23"/>
      <c r="Q612" s="24"/>
      <c r="R612" s="23"/>
      <c r="S612" s="23"/>
      <c r="T612" s="23"/>
      <c r="U612" s="22"/>
      <c r="V612" s="23"/>
      <c r="W612" s="23"/>
      <c r="X612" s="23"/>
      <c r="Y612" s="182">
        <v>730000000</v>
      </c>
      <c r="Z612" s="24">
        <f t="shared" si="12"/>
        <v>730000000</v>
      </c>
      <c r="AA612" s="25"/>
      <c r="AB612" s="25"/>
      <c r="AC612" s="38" t="s">
        <v>1617</v>
      </c>
    </row>
    <row r="613" spans="2:34" s="27" customFormat="1" ht="16.5" hidden="1" x14ac:dyDescent="0.15">
      <c r="B613" s="183"/>
      <c r="C613" s="14"/>
      <c r="D613" s="14"/>
      <c r="E613" s="14"/>
      <c r="F613" s="15"/>
      <c r="G613" s="184" t="s">
        <v>1662</v>
      </c>
      <c r="H613" s="14"/>
      <c r="I613" s="17"/>
      <c r="J613" s="29"/>
      <c r="K613" s="19"/>
      <c r="L613" s="150"/>
      <c r="M613" s="21">
        <f t="shared" ref="M613:Z613" si="13">SUM(M4:M612)</f>
        <v>79905656389.353027</v>
      </c>
      <c r="N613" s="185">
        <f t="shared" si="13"/>
        <v>734150858</v>
      </c>
      <c r="O613" s="185">
        <f t="shared" si="13"/>
        <v>4797459591</v>
      </c>
      <c r="P613" s="185">
        <f t="shared" si="13"/>
        <v>387994433</v>
      </c>
      <c r="Q613" s="185">
        <f t="shared" si="13"/>
        <v>517325910</v>
      </c>
      <c r="R613" s="185">
        <f t="shared" si="13"/>
        <v>89217794557</v>
      </c>
      <c r="S613" s="185">
        <f t="shared" si="13"/>
        <v>4914596155</v>
      </c>
      <c r="T613" s="185">
        <f t="shared" si="13"/>
        <v>567996884.83000004</v>
      </c>
      <c r="U613" s="185">
        <f t="shared" si="13"/>
        <v>29113557448.990013</v>
      </c>
      <c r="V613" s="185">
        <f t="shared" si="13"/>
        <v>1057235642.96</v>
      </c>
      <c r="W613" s="185">
        <f t="shared" si="13"/>
        <v>2770585684.3400002</v>
      </c>
      <c r="X613" s="185">
        <f t="shared" si="13"/>
        <v>0</v>
      </c>
      <c r="Y613" s="185">
        <f t="shared" si="13"/>
        <v>145359263331.70547</v>
      </c>
      <c r="Z613" s="186">
        <f t="shared" si="13"/>
        <v>359343616886.17883</v>
      </c>
      <c r="AA613" s="187"/>
      <c r="AB613" s="187"/>
      <c r="AC613" s="188"/>
    </row>
    <row r="614" spans="2:34" s="27" customFormat="1" hidden="1" x14ac:dyDescent="0.15">
      <c r="B614" s="189"/>
      <c r="C614" s="190"/>
      <c r="D614" s="190"/>
      <c r="E614" s="190"/>
      <c r="F614" s="191"/>
      <c r="G614" s="192"/>
      <c r="H614" s="190"/>
      <c r="I614" s="193"/>
      <c r="J614" s="194"/>
      <c r="K614" s="195"/>
      <c r="L614" s="194"/>
      <c r="M614" s="196"/>
      <c r="N614" s="197"/>
      <c r="O614" s="197"/>
      <c r="P614" s="197"/>
      <c r="Q614" s="197"/>
      <c r="R614" s="197"/>
      <c r="S614" s="197"/>
      <c r="T614" s="197"/>
      <c r="U614" s="197"/>
      <c r="V614" s="197"/>
      <c r="W614" s="197"/>
      <c r="X614" s="197"/>
      <c r="Y614" s="197"/>
      <c r="Z614" s="197" t="e">
        <f>+Z613-#REF!</f>
        <v>#REF!</v>
      </c>
      <c r="AA614" s="197"/>
      <c r="AB614" s="197"/>
      <c r="AC614" s="198"/>
    </row>
    <row r="615" spans="2:34" s="27" customFormat="1" x14ac:dyDescent="0.15">
      <c r="B615" s="189"/>
      <c r="C615" s="190"/>
      <c r="D615" s="190"/>
      <c r="E615" s="190"/>
      <c r="F615" s="199"/>
      <c r="G615" s="200"/>
      <c r="H615" s="190"/>
      <c r="I615" s="193"/>
      <c r="J615" s="201"/>
      <c r="K615" s="202"/>
      <c r="L615" s="201"/>
      <c r="M615" s="203"/>
      <c r="N615" s="204"/>
      <c r="O615" s="204"/>
      <c r="P615" s="204"/>
      <c r="Q615" s="204"/>
      <c r="R615" s="204"/>
      <c r="S615" s="204"/>
      <c r="T615" s="204"/>
      <c r="U615" s="204"/>
      <c r="V615" s="204"/>
      <c r="W615" s="204"/>
      <c r="X615" s="204"/>
      <c r="Y615" s="204"/>
      <c r="Z615" s="204"/>
      <c r="AA615" s="205"/>
      <c r="AB615" s="206"/>
      <c r="AC615" s="198"/>
    </row>
    <row r="616" spans="2:34" s="27" customFormat="1" x14ac:dyDescent="0.15">
      <c r="B616" s="189"/>
      <c r="C616" s="190"/>
      <c r="D616" s="190"/>
      <c r="E616" s="190"/>
      <c r="F616" s="199"/>
      <c r="G616" s="200"/>
      <c r="H616" s="190"/>
      <c r="I616" s="193"/>
      <c r="J616" s="201"/>
      <c r="K616" s="202"/>
      <c r="L616" s="201"/>
      <c r="M616" s="203"/>
      <c r="N616" s="204"/>
      <c r="O616" s="204"/>
      <c r="P616" s="204"/>
      <c r="Q616" s="204"/>
      <c r="R616" s="204"/>
      <c r="S616" s="204"/>
      <c r="T616" s="204"/>
      <c r="U616" s="204"/>
      <c r="V616" s="204"/>
      <c r="W616" s="204"/>
      <c r="X616" s="204"/>
      <c r="Y616" s="204"/>
      <c r="Z616" s="197"/>
      <c r="AA616" s="207"/>
      <c r="AB616" s="208"/>
      <c r="AC616" s="198"/>
    </row>
    <row r="617" spans="2:34" s="27" customFormat="1" ht="30.75" customHeight="1" x14ac:dyDescent="0.15">
      <c r="B617" s="189"/>
      <c r="C617" s="190"/>
      <c r="D617" s="190"/>
      <c r="E617" s="190"/>
      <c r="F617" s="199"/>
      <c r="G617" s="200"/>
      <c r="H617" s="190"/>
      <c r="I617" s="249"/>
      <c r="J617" s="201"/>
      <c r="K617" s="202"/>
      <c r="L617" s="201"/>
      <c r="M617" s="203"/>
      <c r="N617" s="204"/>
      <c r="O617" s="204"/>
      <c r="P617" s="204"/>
      <c r="Q617" s="204"/>
      <c r="R617" s="204"/>
      <c r="S617" s="204"/>
      <c r="T617" s="204"/>
      <c r="U617" s="204"/>
      <c r="V617" s="204"/>
      <c r="W617" s="204"/>
      <c r="X617" s="204"/>
      <c r="Y617" s="204"/>
      <c r="Z617" s="197"/>
      <c r="AA617" s="207"/>
      <c r="AB617" s="208"/>
      <c r="AC617" s="198"/>
    </row>
    <row r="618" spans="2:34" s="27" customFormat="1" ht="82.5" customHeight="1" x14ac:dyDescent="0.15">
      <c r="B618" s="189"/>
      <c r="C618" s="190"/>
      <c r="D618" s="190"/>
      <c r="E618" s="190"/>
      <c r="F618" s="199"/>
      <c r="G618" s="200"/>
      <c r="H618" s="190"/>
      <c r="I618" s="193"/>
      <c r="J618" s="201"/>
      <c r="K618" s="202"/>
      <c r="L618" s="201"/>
      <c r="M618" s="209"/>
      <c r="N618" s="210"/>
      <c r="O618" s="211"/>
      <c r="P618" s="211"/>
      <c r="Q618" s="211"/>
      <c r="R618" s="211"/>
      <c r="S618" s="211"/>
      <c r="T618" s="211"/>
      <c r="U618" s="211"/>
      <c r="V618" s="211"/>
      <c r="W618" s="211"/>
      <c r="X618" s="211"/>
      <c r="Y618" s="211"/>
      <c r="Z618" s="209"/>
      <c r="AA618" s="212"/>
      <c r="AB618" s="213"/>
      <c r="AC618" s="198"/>
      <c r="AH618" s="214"/>
    </row>
    <row r="619" spans="2:34" ht="15.75" x14ac:dyDescent="0.15">
      <c r="B619" s="231"/>
      <c r="C619" s="232"/>
      <c r="D619" s="232"/>
      <c r="E619" s="240"/>
      <c r="F619" s="199"/>
      <c r="G619" s="200"/>
      <c r="H619" s="232"/>
      <c r="I619" s="233"/>
      <c r="J619" s="230"/>
      <c r="K619" s="234"/>
      <c r="L619" s="230"/>
      <c r="M619" s="250" t="s">
        <v>1668</v>
      </c>
      <c r="N619" s="229"/>
      <c r="P619" s="229"/>
      <c r="Q619" s="229"/>
      <c r="R619" s="229"/>
      <c r="S619" s="229"/>
      <c r="T619" s="229"/>
      <c r="U619" s="205"/>
      <c r="V619" s="229"/>
      <c r="W619" s="212"/>
      <c r="X619" s="229"/>
      <c r="Y619" s="229"/>
      <c r="Z619" s="212"/>
      <c r="AA619" s="212"/>
      <c r="AB619" s="213"/>
      <c r="AC619" s="239"/>
    </row>
    <row r="620" spans="2:34" ht="15.75" x14ac:dyDescent="0.15">
      <c r="B620" s="231"/>
      <c r="C620" s="232"/>
      <c r="D620" s="232"/>
      <c r="E620" s="232"/>
      <c r="F620" s="199"/>
      <c r="G620" s="200"/>
      <c r="H620" s="232"/>
      <c r="I620" s="233"/>
      <c r="J620" s="230"/>
      <c r="K620" s="234"/>
      <c r="L620" s="230"/>
      <c r="M620" s="251" t="s">
        <v>1669</v>
      </c>
      <c r="N620" s="229"/>
      <c r="P620" s="229"/>
      <c r="Q620" s="207"/>
      <c r="R620" s="229"/>
      <c r="S620" s="229"/>
      <c r="T620" s="229"/>
      <c r="U620" s="205"/>
      <c r="V620" s="229"/>
      <c r="W620" s="229"/>
      <c r="X620" s="229"/>
      <c r="Y620" s="229"/>
      <c r="Z620" s="241"/>
      <c r="AA620" s="241"/>
      <c r="AB620" s="242"/>
      <c r="AC620" s="239"/>
    </row>
    <row r="621" spans="2:34" x14ac:dyDescent="0.15">
      <c r="B621" s="231"/>
      <c r="C621" s="232"/>
      <c r="D621" s="232"/>
      <c r="E621" s="232"/>
      <c r="F621" s="199"/>
      <c r="G621" s="200"/>
      <c r="H621" s="232"/>
      <c r="I621" s="233"/>
      <c r="J621" s="230"/>
      <c r="K621" s="234"/>
      <c r="L621" s="230"/>
      <c r="M621" s="216"/>
      <c r="N621" s="229"/>
      <c r="O621" s="229"/>
      <c r="P621" s="229"/>
      <c r="Q621" s="229"/>
      <c r="R621" s="229"/>
      <c r="S621" s="229"/>
      <c r="T621" s="229"/>
      <c r="U621" s="205"/>
      <c r="V621" s="229"/>
      <c r="W621" s="229"/>
      <c r="X621" s="229"/>
      <c r="Y621" s="229"/>
      <c r="Z621" s="229"/>
      <c r="AA621" s="229"/>
      <c r="AB621" s="230"/>
      <c r="AC621" s="239"/>
    </row>
    <row r="622" spans="2:34" x14ac:dyDescent="0.15">
      <c r="B622" s="231"/>
      <c r="C622" s="232"/>
      <c r="D622" s="232"/>
      <c r="E622" s="232"/>
      <c r="F622" s="199"/>
      <c r="G622" s="200"/>
      <c r="H622" s="232"/>
      <c r="I622" s="233"/>
      <c r="J622" s="230"/>
      <c r="K622" s="234"/>
      <c r="L622" s="230"/>
      <c r="M622" s="216"/>
      <c r="N622" s="229"/>
      <c r="O622" s="229"/>
      <c r="P622" s="229"/>
      <c r="Q622" s="229"/>
      <c r="R622" s="229"/>
      <c r="S622" s="229"/>
      <c r="T622" s="229"/>
      <c r="U622" s="205"/>
      <c r="V622" s="229"/>
      <c r="W622" s="229"/>
      <c r="X622" s="229"/>
      <c r="Y622" s="229"/>
      <c r="Z622" s="212"/>
      <c r="AA622" s="212"/>
      <c r="AB622" s="213"/>
      <c r="AC622" s="239"/>
    </row>
    <row r="623" spans="2:34" x14ac:dyDescent="0.15">
      <c r="Z623" s="246"/>
      <c r="AA623" s="246"/>
      <c r="AB623" s="247"/>
    </row>
    <row r="624" spans="2:34" x14ac:dyDescent="0.15">
      <c r="U624" s="219"/>
      <c r="Z624" s="246"/>
      <c r="AA624" s="246"/>
      <c r="AB624" s="247"/>
    </row>
    <row r="625" spans="25:28" x14ac:dyDescent="0.15">
      <c r="Y625" s="246"/>
    </row>
    <row r="627" spans="25:28" x14ac:dyDescent="0.15">
      <c r="Z627" s="246"/>
      <c r="AA627" s="246"/>
      <c r="AB627" s="247"/>
    </row>
    <row r="657" spans="2:29" s="27" customFormat="1" x14ac:dyDescent="0.15">
      <c r="B657" s="189"/>
      <c r="C657" s="190"/>
      <c r="D657" s="190"/>
      <c r="E657" s="190"/>
      <c r="F657" s="199"/>
      <c r="G657" s="200"/>
      <c r="H657" s="190"/>
      <c r="I657" s="193"/>
      <c r="J657" s="201"/>
      <c r="K657" s="202"/>
      <c r="L657" s="201"/>
      <c r="M657" s="203"/>
      <c r="N657" s="215"/>
      <c r="O657" s="215"/>
      <c r="P657" s="204"/>
      <c r="Q657" s="215"/>
      <c r="R657" s="215"/>
      <c r="S657" s="215"/>
      <c r="T657" s="215"/>
      <c r="U657" s="204"/>
      <c r="V657" s="215"/>
      <c r="W657" s="197"/>
      <c r="X657" s="215"/>
      <c r="Y657" s="204"/>
      <c r="Z657" s="197"/>
      <c r="AA657" s="207"/>
      <c r="AB657" s="208"/>
      <c r="AC657" s="198"/>
    </row>
    <row r="658" spans="2:29" s="27" customFormat="1" ht="11.25" customHeight="1" x14ac:dyDescent="0.2">
      <c r="B658" s="189"/>
      <c r="C658" s="190"/>
      <c r="D658" s="266"/>
      <c r="E658" s="266"/>
      <c r="F658" s="267"/>
      <c r="G658" s="200"/>
      <c r="H658" s="190"/>
      <c r="I658" s="193"/>
      <c r="J658" s="201"/>
      <c r="K658" s="202"/>
      <c r="L658" s="201"/>
      <c r="M658" s="216"/>
      <c r="N658" s="217"/>
      <c r="O658" s="211"/>
      <c r="P658" s="215"/>
      <c r="Q658" s="215"/>
      <c r="R658" s="211"/>
      <c r="S658" s="215"/>
      <c r="T658" s="215"/>
      <c r="U658" s="204"/>
      <c r="V658" s="215"/>
      <c r="W658" s="215"/>
      <c r="X658" s="215"/>
      <c r="Y658" s="197"/>
      <c r="Z658" s="218"/>
      <c r="AA658" s="219"/>
      <c r="AB658" s="220"/>
      <c r="AC658" s="198"/>
    </row>
    <row r="659" spans="2:29" s="27" customFormat="1" ht="9" customHeight="1" x14ac:dyDescent="0.15">
      <c r="B659" s="189"/>
      <c r="C659" s="190"/>
      <c r="D659" s="257"/>
      <c r="E659" s="257"/>
      <c r="F659" s="258"/>
      <c r="G659" s="200"/>
      <c r="H659" s="190"/>
      <c r="I659" s="193"/>
      <c r="J659" s="201"/>
      <c r="K659" s="202"/>
      <c r="L659" s="201" t="s">
        <v>1663</v>
      </c>
      <c r="M659" s="252">
        <f>SUM(M309)</f>
        <v>336000000</v>
      </c>
      <c r="N659" s="215"/>
      <c r="O659" s="215"/>
      <c r="P659" s="197"/>
      <c r="Q659" s="215"/>
      <c r="R659" s="215"/>
      <c r="S659" s="215"/>
      <c r="T659" s="215"/>
      <c r="U659" s="204"/>
      <c r="V659" s="211"/>
      <c r="W659" s="221"/>
      <c r="X659" s="215"/>
      <c r="Y659" s="215"/>
      <c r="Z659" s="204"/>
      <c r="AA659" s="205"/>
      <c r="AB659" s="206"/>
      <c r="AC659" s="198"/>
    </row>
    <row r="660" spans="2:29" s="27" customFormat="1" ht="9" customHeight="1" x14ac:dyDescent="0.15">
      <c r="B660" s="189"/>
      <c r="C660" s="190"/>
      <c r="D660" s="195"/>
      <c r="E660" s="195"/>
      <c r="F660" s="222"/>
      <c r="G660" s="200"/>
      <c r="H660" s="190"/>
      <c r="I660" s="193"/>
      <c r="J660" s="201"/>
      <c r="K660" s="202"/>
      <c r="L660" s="201" t="s">
        <v>1664</v>
      </c>
      <c r="M660" s="252">
        <f>SUM(M312:M317)</f>
        <v>895311637</v>
      </c>
      <c r="N660" s="215"/>
      <c r="O660" s="215"/>
      <c r="P660" s="197"/>
      <c r="Q660" s="215"/>
      <c r="R660" s="215"/>
      <c r="S660" s="215"/>
      <c r="T660" s="215"/>
      <c r="U660" s="204"/>
      <c r="V660" s="211"/>
      <c r="W660" s="221"/>
      <c r="X660" s="215"/>
      <c r="Y660" s="197"/>
      <c r="Z660" s="223"/>
      <c r="AA660" s="224"/>
      <c r="AB660" s="225"/>
      <c r="AC660" s="198"/>
    </row>
    <row r="661" spans="2:29" s="27" customFormat="1" x14ac:dyDescent="0.15">
      <c r="B661" s="189"/>
      <c r="C661" s="190"/>
      <c r="D661" s="190"/>
      <c r="E661" s="268"/>
      <c r="F661" s="269"/>
      <c r="G661" s="200"/>
      <c r="H661" s="190"/>
      <c r="I661" s="193"/>
      <c r="J661" s="201"/>
      <c r="K661" s="202"/>
      <c r="L661" s="201" t="s">
        <v>1665</v>
      </c>
      <c r="M661" s="252">
        <f>SUM(M319:M319)</f>
        <v>113460000</v>
      </c>
      <c r="N661" s="215"/>
      <c r="O661" s="215"/>
      <c r="P661" s="215"/>
      <c r="Q661" s="215"/>
      <c r="R661" s="215"/>
      <c r="S661" s="215"/>
      <c r="T661" s="215"/>
      <c r="U661" s="204"/>
      <c r="V661" s="215"/>
      <c r="W661" s="197"/>
      <c r="X661" s="215"/>
      <c r="Y661" s="197"/>
      <c r="Z661" s="197"/>
      <c r="AA661" s="207"/>
      <c r="AB661" s="208"/>
      <c r="AC661" s="198"/>
    </row>
    <row r="662" spans="2:29" s="27" customFormat="1" ht="11.25" customHeight="1" x14ac:dyDescent="0.15">
      <c r="B662" s="189"/>
      <c r="C662" s="190"/>
      <c r="D662" s="257"/>
      <c r="E662" s="257"/>
      <c r="F662" s="258"/>
      <c r="G662" s="200"/>
      <c r="H662" s="190"/>
      <c r="I662" s="193"/>
      <c r="J662" s="201"/>
      <c r="K662" s="202"/>
      <c r="L662" s="201" t="s">
        <v>1666</v>
      </c>
      <c r="M662" s="252">
        <f>M322+M326+M327+M328</f>
        <v>759876345</v>
      </c>
      <c r="N662" s="215"/>
      <c r="O662" s="215"/>
      <c r="P662" s="197"/>
      <c r="Q662" s="215"/>
      <c r="R662" s="215"/>
      <c r="S662" s="215"/>
      <c r="T662" s="215"/>
      <c r="U662" s="204"/>
      <c r="V662" s="215"/>
      <c r="W662" s="215"/>
      <c r="X662" s="215"/>
      <c r="Y662" s="215"/>
      <c r="Z662" s="226"/>
      <c r="AA662" s="227"/>
      <c r="AB662" s="228"/>
      <c r="AC662" s="198"/>
    </row>
    <row r="663" spans="2:29" s="27" customFormat="1" ht="12" customHeight="1" thickBot="1" x14ac:dyDescent="0.2">
      <c r="B663" s="189"/>
      <c r="C663" s="190"/>
      <c r="D663" s="257"/>
      <c r="E663" s="257"/>
      <c r="F663" s="258"/>
      <c r="G663" s="200"/>
      <c r="H663" s="190"/>
      <c r="I663" s="193"/>
      <c r="J663" s="201"/>
      <c r="K663" s="202"/>
      <c r="L663" s="201" t="s">
        <v>1667</v>
      </c>
      <c r="M663" s="252">
        <f>M329+M331+M333+M334+M335</f>
        <v>1186352018</v>
      </c>
      <c r="N663" s="215">
        <v>1186352018</v>
      </c>
      <c r="O663" s="215"/>
      <c r="P663" s="215"/>
      <c r="Q663" s="215"/>
      <c r="R663" s="215"/>
      <c r="S663" s="215"/>
      <c r="T663" s="215"/>
      <c r="U663" s="204"/>
      <c r="V663" s="215"/>
      <c r="W663" s="215"/>
      <c r="X663" s="215"/>
      <c r="Y663" s="204"/>
      <c r="Z663" s="215"/>
      <c r="AA663" s="229"/>
      <c r="AB663" s="230"/>
      <c r="AC663" s="198"/>
    </row>
    <row r="664" spans="2:29" ht="9" thickBot="1" x14ac:dyDescent="0.2">
      <c r="B664" s="231"/>
      <c r="C664" s="232"/>
      <c r="D664" s="232"/>
      <c r="E664" s="259"/>
      <c r="F664" s="259"/>
      <c r="G664" s="200"/>
      <c r="H664" s="232"/>
      <c r="I664" s="233"/>
      <c r="J664" s="230"/>
      <c r="K664" s="234"/>
      <c r="L664" s="230"/>
      <c r="M664" s="253">
        <f>SUM(M659:M663)</f>
        <v>3291000000</v>
      </c>
      <c r="N664" s="212">
        <v>3291000000</v>
      </c>
      <c r="O664" s="229"/>
      <c r="P664" s="229"/>
      <c r="Q664" s="235"/>
      <c r="R664" s="229"/>
      <c r="S664" s="229"/>
      <c r="T664" s="229"/>
      <c r="U664" s="205"/>
      <c r="V664" s="229"/>
      <c r="W664" s="212"/>
      <c r="X664" s="229"/>
      <c r="Y664" s="207"/>
      <c r="Z664" s="236"/>
      <c r="AA664" s="237"/>
      <c r="AB664" s="238"/>
      <c r="AC664" s="239"/>
    </row>
    <row r="665" spans="2:29" x14ac:dyDescent="0.15">
      <c r="M665" s="254"/>
    </row>
  </sheetData>
  <autoFilter ref="B3:AH614">
    <filterColumn colId="27">
      <filters>
        <filter val="Inspeccion de Transito y Transporte"/>
      </filters>
    </filterColumn>
  </autoFilter>
  <mergeCells count="9">
    <mergeCell ref="D662:F662"/>
    <mergeCell ref="D663:F663"/>
    <mergeCell ref="E664:F664"/>
    <mergeCell ref="C1:AC1"/>
    <mergeCell ref="D2:L2"/>
    <mergeCell ref="M2:Z2"/>
    <mergeCell ref="D658:F658"/>
    <mergeCell ref="D659:F659"/>
    <mergeCell ref="E661:F661"/>
  </mergeCells>
  <dataValidations count="5">
    <dataValidation operator="lessThanOrEqual" allowBlank="1" showInputMessage="1" showErrorMessage="1" sqref="E199:E205"/>
    <dataValidation type="decimal" operator="greaterThan" allowBlank="1" showInputMessage="1" showErrorMessage="1" sqref="J199 J356">
      <formula1>0</formula1>
    </dataValidation>
    <dataValidation type="list" allowBlank="1" showInputMessage="1" showErrorMessage="1" sqref="L199:L214">
      <formula1>#REF!</formula1>
    </dataValidation>
    <dataValidation type="list" allowBlank="1" showInputMessage="1" showErrorMessage="1" sqref="K199:K224">
      <formula1>Sector</formula1>
    </dataValidation>
    <dataValidation type="textLength" allowBlank="1" showInputMessage="1" showErrorMessage="1" sqref="G396:G399 G386:G387 G354:G355 G427 G346:G350 G339:G340 G342 G368 G275:G283 G344 G370:G374 G255:G263">
      <formula1>0</formula1>
      <formula2>256</formula2>
    </dataValidation>
  </dataValidations>
  <pageMargins left="0.70866141732283472" right="0.70866141732283472" top="0.74803149606299213" bottom="0.74803149606299213" header="0.31496062992125984" footer="0.31496062992125984"/>
  <pageSetup paperSize="5" scale="6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ACCION ITTB ENERO 2018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Yuli</dc:creator>
  <cp:lastModifiedBy>luz_narvaez</cp:lastModifiedBy>
  <cp:lastPrinted>2018-01-15T18:52:01Z</cp:lastPrinted>
  <dcterms:created xsi:type="dcterms:W3CDTF">2018-01-12T00:16:10Z</dcterms:created>
  <dcterms:modified xsi:type="dcterms:W3CDTF">2018-03-05T15:32:55Z</dcterms:modified>
</cp:coreProperties>
</file>